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28035" windowHeight="12525"/>
  </bookViews>
  <sheets>
    <sheet name="9月の練習計画" sheetId="1" r:id="rId1"/>
    <sheet name="カレンダー" sheetId="14" r:id="rId2"/>
    <sheet name="短距離" sheetId="3" r:id="rId3"/>
    <sheet name="400m" sheetId="11" r:id="rId4"/>
    <sheet name="800m" sheetId="6" r:id="rId5"/>
    <sheet name="長距離" sheetId="10" r:id="rId6"/>
    <sheet name="ハードル" sheetId="7" r:id="rId7"/>
    <sheet name="跳躍" sheetId="9" r:id="rId8"/>
    <sheet name="砲丸投げ" sheetId="8" r:id="rId9"/>
    <sheet name="四種競技" sheetId="5" r:id="rId10"/>
    <sheet name="5000m" sheetId="13" r:id="rId11"/>
    <sheet name="目標タイム" sheetId="12" r:id="rId12"/>
    <sheet name="Sheet4" sheetId="4" r:id="rId13"/>
  </sheets>
  <definedNames>
    <definedName name="_xlnm.Print_Area" localSheetId="3">'400m'!$B$1:$E$62</definedName>
    <definedName name="_xlnm.Print_Area" localSheetId="10">'5000m'!$B$1:$E$63</definedName>
    <definedName name="_xlnm.Print_Area" localSheetId="4">'800m'!$B$1:$E$63</definedName>
    <definedName name="_xlnm.Print_Area" localSheetId="0">'9月の練習計画'!$B$1:$O$34</definedName>
    <definedName name="_xlnm.Print_Area" localSheetId="6">ハードル!$B$1:$E$63</definedName>
    <definedName name="_xlnm.Print_Area" localSheetId="9">四種競技!$B$1:$E$63</definedName>
    <definedName name="_xlnm.Print_Area" localSheetId="2">短距離!$B$1:$E$59</definedName>
    <definedName name="_xlnm.Print_Area" localSheetId="7">跳躍!$B$1:$E$63</definedName>
    <definedName name="_xlnm.Print_Area" localSheetId="5">長距離!$B$1:$E$61</definedName>
    <definedName name="_xlnm.Print_Area" localSheetId="8">砲丸投げ!$B$1:$E$63</definedName>
    <definedName name="開始曜日">カレンダー!$B$12</definedName>
    <definedName name="月">カレンダー!$B$4</definedName>
    <definedName name="最終日">カレンダー!$B$13</definedName>
    <definedName name="年">カレンダー!$B$3</definedName>
  </definedNames>
  <calcPr calcId="145621"/>
</workbook>
</file>

<file path=xl/calcChain.xml><?xml version="1.0" encoding="utf-8"?>
<calcChain xmlns="http://schemas.openxmlformats.org/spreadsheetml/2006/main">
  <c r="E1" i="14" l="1"/>
  <c r="P2" i="14"/>
  <c r="B11" i="14"/>
  <c r="B13" i="14" s="1"/>
  <c r="H12" i="14"/>
  <c r="P40" i="14"/>
  <c r="P41" i="14"/>
  <c r="P42" i="14"/>
  <c r="P43" i="14"/>
  <c r="D55" i="13"/>
  <c r="D54" i="13"/>
  <c r="D53" i="13"/>
  <c r="D52" i="13"/>
  <c r="D51" i="13"/>
  <c r="D48" i="13"/>
  <c r="D47" i="13"/>
  <c r="D46" i="13"/>
  <c r="D45" i="13"/>
  <c r="D44" i="13"/>
  <c r="C55" i="13"/>
  <c r="C54" i="13"/>
  <c r="C53" i="13"/>
  <c r="C52" i="13"/>
  <c r="C51" i="13"/>
  <c r="C48" i="13"/>
  <c r="C47" i="13"/>
  <c r="C46" i="13"/>
  <c r="C45" i="13"/>
  <c r="C44" i="13"/>
  <c r="D23" i="13"/>
  <c r="D22" i="13"/>
  <c r="D21" i="13"/>
  <c r="D20" i="13"/>
  <c r="D19" i="13"/>
  <c r="D18" i="13"/>
  <c r="D17" i="13"/>
  <c r="C30" i="13"/>
  <c r="C29" i="13"/>
  <c r="C28" i="13"/>
  <c r="C27" i="13"/>
  <c r="C26" i="13"/>
  <c r="C23" i="13"/>
  <c r="C21" i="13"/>
  <c r="C20" i="13"/>
  <c r="C19" i="13"/>
  <c r="C18" i="13"/>
  <c r="C17" i="13"/>
  <c r="B12" i="14" l="1"/>
  <c r="E4" i="14" s="1"/>
  <c r="F4" i="14" s="1"/>
  <c r="A28" i="13"/>
  <c r="A55" i="13" s="1"/>
  <c r="A28" i="5"/>
  <c r="A28" i="8"/>
  <c r="A28" i="9"/>
  <c r="A28" i="7"/>
  <c r="A28" i="10"/>
  <c r="A28" i="6"/>
  <c r="A55" i="6" s="1"/>
  <c r="A28" i="3"/>
  <c r="E51" i="3" s="1"/>
  <c r="A28" i="11"/>
  <c r="C9" i="3"/>
  <c r="C8" i="3"/>
  <c r="C7" i="3"/>
  <c r="C6" i="3"/>
  <c r="C5" i="3"/>
  <c r="C4" i="3"/>
  <c r="C3" i="3"/>
  <c r="C30" i="3" l="1"/>
  <c r="D29" i="3"/>
  <c r="E48" i="3"/>
  <c r="C31" i="3"/>
  <c r="D31" i="3"/>
  <c r="E50" i="3"/>
  <c r="C33" i="3"/>
  <c r="D32" i="3"/>
  <c r="E52" i="3"/>
  <c r="C29" i="3"/>
  <c r="D28" i="3"/>
  <c r="D33" i="3"/>
  <c r="E49" i="3"/>
  <c r="C28" i="3"/>
  <c r="C32" i="3"/>
  <c r="D30" i="3"/>
  <c r="A55" i="3"/>
  <c r="D57" i="3" s="1"/>
  <c r="C20" i="11"/>
  <c r="C16" i="11"/>
  <c r="C18" i="11"/>
  <c r="C21" i="11"/>
  <c r="C17" i="11"/>
  <c r="D22" i="11"/>
  <c r="C19" i="11"/>
  <c r="C15" i="11"/>
  <c r="C22" i="11"/>
  <c r="D52" i="6"/>
  <c r="D51" i="6"/>
  <c r="D50" i="6"/>
  <c r="D53" i="6"/>
  <c r="D49" i="6"/>
  <c r="E49" i="6"/>
  <c r="E45" i="6"/>
  <c r="E47" i="6"/>
  <c r="E46" i="6"/>
  <c r="E48" i="6"/>
  <c r="A55" i="8"/>
  <c r="C29" i="8"/>
  <c r="C30" i="8"/>
  <c r="C33" i="8"/>
  <c r="C28" i="8"/>
  <c r="C31" i="8"/>
  <c r="A55" i="10"/>
  <c r="C45" i="10"/>
  <c r="C29" i="10"/>
  <c r="C25" i="10"/>
  <c r="C51" i="10"/>
  <c r="C48" i="10"/>
  <c r="C44" i="10"/>
  <c r="C28" i="10"/>
  <c r="C54" i="10"/>
  <c r="C47" i="10"/>
  <c r="C27" i="10"/>
  <c r="C53" i="10"/>
  <c r="C46" i="10"/>
  <c r="C26" i="10"/>
  <c r="C43" i="10"/>
  <c r="C52" i="10"/>
  <c r="C19" i="10"/>
  <c r="C20" i="10"/>
  <c r="C16" i="10"/>
  <c r="C18" i="10"/>
  <c r="C22" i="10"/>
  <c r="C17" i="10"/>
  <c r="A55" i="5"/>
  <c r="C31" i="5"/>
  <c r="C32" i="5"/>
  <c r="C28" i="5"/>
  <c r="C30" i="5"/>
  <c r="C33" i="5"/>
  <c r="C29" i="5"/>
  <c r="A55" i="11"/>
  <c r="A55" i="7"/>
  <c r="D27" i="7"/>
  <c r="D28" i="7"/>
  <c r="D32" i="7"/>
  <c r="D29" i="7"/>
  <c r="D30" i="7"/>
  <c r="D31" i="7"/>
  <c r="C31" i="7"/>
  <c r="C32" i="7"/>
  <c r="C28" i="7"/>
  <c r="C30" i="7"/>
  <c r="C33" i="7"/>
  <c r="C29" i="7"/>
  <c r="C50" i="6"/>
  <c r="D24" i="6"/>
  <c r="C20" i="6"/>
  <c r="C16" i="6"/>
  <c r="D26" i="6"/>
  <c r="C18" i="6"/>
  <c r="C51" i="6"/>
  <c r="D25" i="6"/>
  <c r="C21" i="6"/>
  <c r="C17" i="6"/>
  <c r="C53" i="6"/>
  <c r="C49" i="6"/>
  <c r="D23" i="6"/>
  <c r="C19" i="6"/>
  <c r="C52" i="6"/>
  <c r="D22" i="6"/>
  <c r="A55" i="9"/>
  <c r="C33" i="9"/>
  <c r="C29" i="9"/>
  <c r="C30" i="9"/>
  <c r="C32" i="9"/>
  <c r="C28" i="9"/>
  <c r="C31" i="9"/>
  <c r="P3" i="14"/>
  <c r="G4" i="14"/>
  <c r="P4" i="14"/>
  <c r="D1" i="1"/>
  <c r="C4" i="1"/>
  <c r="C5" i="1" s="1"/>
  <c r="O5" i="1" s="1"/>
  <c r="D56" i="3" l="1"/>
  <c r="D54" i="3"/>
  <c r="D59" i="3"/>
  <c r="D55" i="3"/>
  <c r="H4" i="1"/>
  <c r="J4" i="1"/>
  <c r="L4" i="1"/>
  <c r="N4" i="1"/>
  <c r="I5" i="1"/>
  <c r="M5" i="1"/>
  <c r="C6" i="1"/>
  <c r="N5" i="1"/>
  <c r="J5" i="1"/>
  <c r="L5" i="1"/>
  <c r="H5" i="1"/>
  <c r="K5" i="1"/>
  <c r="K4" i="1"/>
  <c r="O4" i="1"/>
  <c r="I4" i="1"/>
  <c r="M4" i="1"/>
  <c r="D48" i="10"/>
  <c r="D47" i="10"/>
  <c r="D43" i="10"/>
  <c r="D28" i="10"/>
  <c r="D27" i="10"/>
  <c r="C50" i="10"/>
  <c r="D26" i="10"/>
  <c r="D44" i="10"/>
  <c r="D29" i="10"/>
  <c r="D25" i="10"/>
  <c r="D46" i="10"/>
  <c r="D45" i="10"/>
  <c r="D22" i="10"/>
  <c r="D17" i="10"/>
  <c r="D18" i="10"/>
  <c r="D20" i="10"/>
  <c r="D16" i="10"/>
  <c r="D19" i="10"/>
  <c r="D60" i="8"/>
  <c r="D56" i="8"/>
  <c r="D57" i="8"/>
  <c r="D59" i="8"/>
  <c r="D58" i="8"/>
  <c r="D58" i="9"/>
  <c r="D59" i="9"/>
  <c r="D55" i="9"/>
  <c r="D57" i="9"/>
  <c r="D60" i="9"/>
  <c r="D56" i="9"/>
  <c r="D58" i="7"/>
  <c r="D57" i="7"/>
  <c r="D60" i="7"/>
  <c r="D56" i="7"/>
  <c r="D59" i="7"/>
  <c r="D55" i="7"/>
  <c r="E50" i="7"/>
  <c r="C57" i="7"/>
  <c r="C53" i="7"/>
  <c r="E51" i="7"/>
  <c r="E47" i="7"/>
  <c r="C54" i="7"/>
  <c r="E49" i="7"/>
  <c r="C56" i="7"/>
  <c r="C52" i="7"/>
  <c r="E52" i="7"/>
  <c r="E48" i="7"/>
  <c r="C55" i="7"/>
  <c r="E54" i="11"/>
  <c r="D51" i="11"/>
  <c r="C53" i="11"/>
  <c r="C49" i="11"/>
  <c r="D23" i="11"/>
  <c r="D53" i="11"/>
  <c r="C51" i="11"/>
  <c r="D25" i="11"/>
  <c r="E55" i="11"/>
  <c r="D52" i="11"/>
  <c r="C54" i="11"/>
  <c r="C50" i="11"/>
  <c r="D24" i="11"/>
  <c r="E57" i="11"/>
  <c r="E53" i="11"/>
  <c r="D50" i="11"/>
  <c r="C52" i="11"/>
  <c r="D26" i="11"/>
  <c r="E56" i="11"/>
  <c r="D49" i="11"/>
  <c r="H4" i="14"/>
  <c r="P5" i="14"/>
  <c r="C7" i="1" l="1"/>
  <c r="O6" i="1"/>
  <c r="K6" i="1"/>
  <c r="M6" i="1"/>
  <c r="I6" i="1"/>
  <c r="L6" i="1"/>
  <c r="J6" i="1"/>
  <c r="N6" i="1"/>
  <c r="H6" i="1"/>
  <c r="P6" i="14"/>
  <c r="I4" i="14"/>
  <c r="C8" i="1" l="1"/>
  <c r="L7" i="1"/>
  <c r="H7" i="1"/>
  <c r="N7" i="1"/>
  <c r="J7" i="1"/>
  <c r="M7" i="1"/>
  <c r="K7" i="1"/>
  <c r="I7" i="1"/>
  <c r="O7" i="1"/>
  <c r="J4" i="14"/>
  <c r="P7" i="14"/>
  <c r="C9" i="1" l="1"/>
  <c r="M8" i="1"/>
  <c r="I8" i="1"/>
  <c r="O8" i="1"/>
  <c r="K8" i="1"/>
  <c r="N8" i="1"/>
  <c r="J8" i="1"/>
  <c r="H8" i="1"/>
  <c r="L8" i="1"/>
  <c r="K4" i="14"/>
  <c r="P8" i="14"/>
  <c r="C10" i="1" l="1"/>
  <c r="N9" i="1"/>
  <c r="J9" i="1"/>
  <c r="L9" i="1"/>
  <c r="H9" i="1"/>
  <c r="O9" i="1"/>
  <c r="M9" i="1"/>
  <c r="K9" i="1"/>
  <c r="I9" i="1"/>
  <c r="P9" i="14"/>
  <c r="E5" i="14"/>
  <c r="C11" i="1" l="1"/>
  <c r="O10" i="1"/>
  <c r="K10" i="1"/>
  <c r="M10" i="1"/>
  <c r="I10" i="1"/>
  <c r="N10" i="1"/>
  <c r="L10" i="1"/>
  <c r="J10" i="1"/>
  <c r="H10" i="1"/>
  <c r="F5" i="14"/>
  <c r="P10" i="14"/>
  <c r="C12" i="1" l="1"/>
  <c r="L11" i="1"/>
  <c r="H11" i="1"/>
  <c r="N11" i="1"/>
  <c r="J11" i="1"/>
  <c r="I11" i="1"/>
  <c r="O11" i="1"/>
  <c r="M11" i="1"/>
  <c r="K11" i="1"/>
  <c r="P11" i="14"/>
  <c r="G5" i="14"/>
  <c r="C13" i="1" l="1"/>
  <c r="M12" i="1"/>
  <c r="I12" i="1"/>
  <c r="O12" i="1"/>
  <c r="K12" i="1"/>
  <c r="J12" i="1"/>
  <c r="H12" i="1"/>
  <c r="N12" i="1"/>
  <c r="L12" i="1"/>
  <c r="H5" i="14"/>
  <c r="P12" i="14"/>
  <c r="C14" i="1" l="1"/>
  <c r="N13" i="1"/>
  <c r="J13" i="1"/>
  <c r="L13" i="1"/>
  <c r="H13" i="1"/>
  <c r="K13" i="1"/>
  <c r="I13" i="1"/>
  <c r="O13" i="1"/>
  <c r="M13" i="1"/>
  <c r="P13" i="14"/>
  <c r="I5" i="14"/>
  <c r="C15" i="1" l="1"/>
  <c r="O14" i="1"/>
  <c r="K14" i="1"/>
  <c r="M14" i="1"/>
  <c r="I14" i="1"/>
  <c r="L14" i="1"/>
  <c r="J14" i="1"/>
  <c r="N14" i="1"/>
  <c r="H14" i="1"/>
  <c r="J5" i="14"/>
  <c r="P14" i="14"/>
  <c r="C16" i="1" l="1"/>
  <c r="L15" i="1"/>
  <c r="H15" i="1"/>
  <c r="N15" i="1"/>
  <c r="J15" i="1"/>
  <c r="M15" i="1"/>
  <c r="K15" i="1"/>
  <c r="I15" i="1"/>
  <c r="O15" i="1"/>
  <c r="K5" i="14"/>
  <c r="P15" i="14"/>
  <c r="C17" i="1" l="1"/>
  <c r="M16" i="1"/>
  <c r="I16" i="1"/>
  <c r="O16" i="1"/>
  <c r="K16" i="1"/>
  <c r="N16" i="1"/>
  <c r="L16" i="1"/>
  <c r="J16" i="1"/>
  <c r="H16" i="1"/>
  <c r="P16" i="14"/>
  <c r="E6" i="14"/>
  <c r="C18" i="1" l="1"/>
  <c r="N17" i="1"/>
  <c r="J17" i="1"/>
  <c r="L17" i="1"/>
  <c r="H17" i="1"/>
  <c r="O17" i="1"/>
  <c r="M17" i="1"/>
  <c r="K17" i="1"/>
  <c r="I17" i="1"/>
  <c r="F6" i="14"/>
  <c r="P17" i="14"/>
  <c r="C19" i="1" l="1"/>
  <c r="O18" i="1"/>
  <c r="K18" i="1"/>
  <c r="M18" i="1"/>
  <c r="I18" i="1"/>
  <c r="N18" i="1"/>
  <c r="H18" i="1"/>
  <c r="L18" i="1"/>
  <c r="J18" i="1"/>
  <c r="G6" i="14"/>
  <c r="P18" i="14"/>
  <c r="C20" i="1" l="1"/>
  <c r="L19" i="1"/>
  <c r="H19" i="1"/>
  <c r="N19" i="1"/>
  <c r="J19" i="1"/>
  <c r="I19" i="1"/>
  <c r="O19" i="1"/>
  <c r="M19" i="1"/>
  <c r="K19" i="1"/>
  <c r="H6" i="14"/>
  <c r="P19" i="14"/>
  <c r="C21" i="1" l="1"/>
  <c r="M20" i="1"/>
  <c r="I20" i="1"/>
  <c r="O20" i="1"/>
  <c r="K20" i="1"/>
  <c r="J20" i="1"/>
  <c r="H20" i="1"/>
  <c r="N20" i="1"/>
  <c r="L20" i="1"/>
  <c r="P20" i="14"/>
  <c r="I6" i="14"/>
  <c r="C22" i="1" l="1"/>
  <c r="N21" i="1"/>
  <c r="J21" i="1"/>
  <c r="L21" i="1"/>
  <c r="H21" i="1"/>
  <c r="O21" i="1"/>
  <c r="K21" i="1"/>
  <c r="I21" i="1"/>
  <c r="M21" i="1"/>
  <c r="J6" i="14"/>
  <c r="P21" i="14"/>
  <c r="C23" i="1" l="1"/>
  <c r="O22" i="1"/>
  <c r="K22" i="1"/>
  <c r="M22" i="1"/>
  <c r="I22" i="1"/>
  <c r="L22" i="1"/>
  <c r="N22" i="1"/>
  <c r="J22" i="1"/>
  <c r="H22" i="1"/>
  <c r="K6" i="14"/>
  <c r="P22" i="14"/>
  <c r="C24" i="1" l="1"/>
  <c r="L23" i="1"/>
  <c r="H23" i="1"/>
  <c r="N23" i="1"/>
  <c r="J23" i="1"/>
  <c r="M23" i="1"/>
  <c r="I23" i="1"/>
  <c r="K23" i="1"/>
  <c r="O23" i="1"/>
  <c r="E7" i="14"/>
  <c r="P23" i="14"/>
  <c r="C25" i="1" l="1"/>
  <c r="M24" i="1"/>
  <c r="I24" i="1"/>
  <c r="O24" i="1"/>
  <c r="K24" i="1"/>
  <c r="N24" i="1"/>
  <c r="J24" i="1"/>
  <c r="L24" i="1"/>
  <c r="H24" i="1"/>
  <c r="F7" i="14"/>
  <c r="P24" i="14"/>
  <c r="C26" i="1" l="1"/>
  <c r="N25" i="1"/>
  <c r="J25" i="1"/>
  <c r="L25" i="1"/>
  <c r="H25" i="1"/>
  <c r="O25" i="1"/>
  <c r="K25" i="1"/>
  <c r="M25" i="1"/>
  <c r="I25" i="1"/>
  <c r="G7" i="14"/>
  <c r="P25" i="14"/>
  <c r="C27" i="1" l="1"/>
  <c r="O26" i="1"/>
  <c r="K26" i="1"/>
  <c r="M26" i="1"/>
  <c r="I26" i="1"/>
  <c r="L26" i="1"/>
  <c r="N26" i="1"/>
  <c r="J26" i="1"/>
  <c r="H26" i="1"/>
  <c r="H7" i="14"/>
  <c r="P26" i="14"/>
  <c r="C28" i="1" l="1"/>
  <c r="L27" i="1"/>
  <c r="H27" i="1"/>
  <c r="N27" i="1"/>
  <c r="J27" i="1"/>
  <c r="M27" i="1"/>
  <c r="I27" i="1"/>
  <c r="O27" i="1"/>
  <c r="K27" i="1"/>
  <c r="I7" i="14"/>
  <c r="P27" i="14"/>
  <c r="C29" i="1" l="1"/>
  <c r="M28" i="1"/>
  <c r="I28" i="1"/>
  <c r="O28" i="1"/>
  <c r="K28" i="1"/>
  <c r="N28" i="1"/>
  <c r="J28" i="1"/>
  <c r="H28" i="1"/>
  <c r="L28" i="1"/>
  <c r="J7" i="14"/>
  <c r="P28" i="14"/>
  <c r="C30" i="1" l="1"/>
  <c r="N29" i="1"/>
  <c r="J29" i="1"/>
  <c r="L29" i="1"/>
  <c r="H29" i="1"/>
  <c r="O29" i="1"/>
  <c r="K29" i="1"/>
  <c r="M29" i="1"/>
  <c r="I29" i="1"/>
  <c r="K7" i="14"/>
  <c r="P29" i="14"/>
  <c r="C31" i="1" l="1"/>
  <c r="O30" i="1"/>
  <c r="K30" i="1"/>
  <c r="M30" i="1"/>
  <c r="I30" i="1"/>
  <c r="L30" i="1"/>
  <c r="J30" i="1"/>
  <c r="N30" i="1"/>
  <c r="H30" i="1"/>
  <c r="P30" i="14"/>
  <c r="E8" i="14"/>
  <c r="C32" i="1" l="1"/>
  <c r="L31" i="1"/>
  <c r="H31" i="1"/>
  <c r="N31" i="1"/>
  <c r="J31" i="1"/>
  <c r="M31" i="1"/>
  <c r="I31" i="1"/>
  <c r="O31" i="1"/>
  <c r="K31" i="1"/>
  <c r="F8" i="14"/>
  <c r="P31" i="14"/>
  <c r="C33" i="1" l="1"/>
  <c r="M32" i="1"/>
  <c r="I32" i="1"/>
  <c r="O32" i="1"/>
  <c r="K32" i="1"/>
  <c r="N32" i="1"/>
  <c r="J32" i="1"/>
  <c r="L32" i="1"/>
  <c r="H32" i="1"/>
  <c r="P32" i="14"/>
  <c r="G8" i="14"/>
  <c r="C34" i="1" l="1"/>
  <c r="N33" i="1"/>
  <c r="J33" i="1"/>
  <c r="L33" i="1"/>
  <c r="H33" i="1"/>
  <c r="O33" i="1"/>
  <c r="K33" i="1"/>
  <c r="M33" i="1"/>
  <c r="I33" i="1"/>
  <c r="P33" i="14"/>
  <c r="H8" i="14"/>
  <c r="O34" i="1" l="1"/>
  <c r="K34" i="1"/>
  <c r="M34" i="1"/>
  <c r="I34" i="1"/>
  <c r="L34" i="1"/>
  <c r="N34" i="1"/>
  <c r="J34" i="1"/>
  <c r="H34" i="1"/>
  <c r="P34" i="14"/>
  <c r="I8" i="14"/>
  <c r="J8" i="14" l="1"/>
  <c r="P35" i="14"/>
  <c r="P36" i="14" l="1"/>
  <c r="K8" i="14"/>
  <c r="P37" i="14" l="1"/>
  <c r="E9" i="14"/>
  <c r="F9" i="14" l="1"/>
  <c r="P39" i="14" s="1"/>
  <c r="P38" i="14"/>
</calcChain>
</file>

<file path=xl/comments1.xml><?xml version="1.0" encoding="utf-8"?>
<comments xmlns="http://schemas.openxmlformats.org/spreadsheetml/2006/main">
  <authors>
    <author>nojisan</author>
  </authors>
  <commentList>
    <comment ref="B2" authorId="0">
      <text>
        <r>
          <rPr>
            <b/>
            <sz val="9"/>
            <color indexed="81"/>
            <rFont val="ＭＳ Ｐゴシック"/>
            <family val="3"/>
            <charset val="128"/>
          </rPr>
          <t>nojisan: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<sst xmlns="http://schemas.openxmlformats.org/spreadsheetml/2006/main" count="4543" uniqueCount="971">
  <si>
    <t>※ここの場所でその月の１週間の練習内容を計画する。</t>
    <rPh sb="4" eb="6">
      <t>バショ</t>
    </rPh>
    <rPh sb="9" eb="10">
      <t>ツキ</t>
    </rPh>
    <rPh sb="12" eb="14">
      <t>シュウカン</t>
    </rPh>
    <rPh sb="15" eb="17">
      <t>レンシュウ</t>
    </rPh>
    <rPh sb="17" eb="19">
      <t>ナイヨウ</t>
    </rPh>
    <rPh sb="20" eb="22">
      <t>ケイカク</t>
    </rPh>
    <phoneticPr fontId="3"/>
  </si>
  <si>
    <t>日</t>
    <rPh sb="0" eb="1">
      <t>ヒ</t>
    </rPh>
    <phoneticPr fontId="3"/>
  </si>
  <si>
    <t>曜</t>
    <rPh sb="0" eb="1">
      <t>ヨウ</t>
    </rPh>
    <phoneticPr fontId="3"/>
  </si>
  <si>
    <t>学校行事</t>
  </si>
  <si>
    <t>朝 短距離</t>
  </si>
  <si>
    <t>朝　長距離</t>
    <rPh sb="0" eb="1">
      <t>アサ</t>
    </rPh>
    <rPh sb="2" eb="3">
      <t>チョウ</t>
    </rPh>
    <phoneticPr fontId="4"/>
  </si>
  <si>
    <t>短距離男女</t>
    <rPh sb="0" eb="3">
      <t>タンキョリ</t>
    </rPh>
    <rPh sb="3" eb="5">
      <t>ダンジョ</t>
    </rPh>
    <phoneticPr fontId="4"/>
  </si>
  <si>
    <t>棒・高・幅</t>
    <rPh sb="0" eb="1">
      <t>ボウ</t>
    </rPh>
    <rPh sb="2" eb="3">
      <t>タカ</t>
    </rPh>
    <rPh sb="4" eb="5">
      <t>ハバ</t>
    </rPh>
    <phoneticPr fontId="4"/>
  </si>
  <si>
    <t>投てき</t>
    <rPh sb="0" eb="1">
      <t>トウ</t>
    </rPh>
    <phoneticPr fontId="3"/>
  </si>
  <si>
    <t>1500m/3000m</t>
  </si>
  <si>
    <t>四種競技</t>
    <rPh sb="0" eb="1">
      <t>ヨン</t>
    </rPh>
    <phoneticPr fontId="3"/>
  </si>
  <si>
    <t>800m/400m</t>
  </si>
  <si>
    <t>ハードル</t>
  </si>
  <si>
    <t>5000m</t>
  </si>
  <si>
    <t>強弱</t>
    <rPh sb="0" eb="2">
      <t>キョウジャク</t>
    </rPh>
    <phoneticPr fontId="3"/>
  </si>
  <si>
    <t>数字</t>
    <rPh sb="0" eb="2">
      <t>スウジ</t>
    </rPh>
    <phoneticPr fontId="3"/>
  </si>
  <si>
    <t>高・幅・棒高</t>
    <rPh sb="0" eb="1">
      <t>タカ</t>
    </rPh>
    <rPh sb="2" eb="3">
      <t>ハバ</t>
    </rPh>
    <rPh sb="4" eb="5">
      <t>ボウ</t>
    </rPh>
    <rPh sb="5" eb="6">
      <t>タカ</t>
    </rPh>
    <phoneticPr fontId="4"/>
  </si>
  <si>
    <t>１５００ｍ・３０００ｍ</t>
  </si>
  <si>
    <t>ｽｰﾊﾟｰｻｰｷｯﾄ(①斜め懸垂30回→②腹筋20回→③ﾊｰﾄﾞﾙｼﾞｬﾝﾌﾟ15台→④背筋20回→⑤ﾃﾞﾌﾟｽｼﾞｬﾝﾌﾟ左右各20回</t>
    <rPh sb="12" eb="13">
      <t>ナナ</t>
    </rPh>
    <rPh sb="14" eb="16">
      <t>ケンスイ</t>
    </rPh>
    <rPh sb="18" eb="19">
      <t>カイ</t>
    </rPh>
    <rPh sb="21" eb="23">
      <t>フッキン</t>
    </rPh>
    <rPh sb="25" eb="26">
      <t>カイ</t>
    </rPh>
    <rPh sb="41" eb="42">
      <t>ダイ</t>
    </rPh>
    <rPh sb="44" eb="46">
      <t>ハイキン</t>
    </rPh>
    <rPh sb="48" eb="49">
      <t>カイ</t>
    </rPh>
    <rPh sb="62" eb="64">
      <t>サユウ</t>
    </rPh>
    <rPh sb="64" eb="65">
      <t>カク</t>
    </rPh>
    <rPh sb="67" eb="68">
      <t>カイ</t>
    </rPh>
    <phoneticPr fontId="4"/>
  </si>
  <si>
    <t>月</t>
    <rPh sb="0" eb="1">
      <t>ガツ</t>
    </rPh>
    <phoneticPr fontId="3"/>
  </si>
  <si>
    <t>走基本</t>
    <rPh sb="0" eb="1">
      <t>ソウ</t>
    </rPh>
    <rPh sb="1" eb="3">
      <t>キホン</t>
    </rPh>
    <phoneticPr fontId="4"/>
  </si>
  <si>
    <t>6000Mﾋﾞﾙﾄﾞ</t>
  </si>
  <si>
    <t>走基,200mﾍﾟｰｽ走×(2～7本)</t>
    <rPh sb="11" eb="12">
      <t>ソウ</t>
    </rPh>
    <rPh sb="17" eb="18">
      <t>ホン</t>
    </rPh>
    <phoneticPr fontId="3"/>
  </si>
  <si>
    <t>走基,200mﾍﾟｰｽ走×(2～7本)</t>
  </si>
  <si>
    <t>走基,50m×(5～10本)</t>
    <rPh sb="12" eb="13">
      <t>ホン</t>
    </rPh>
    <phoneticPr fontId="3"/>
  </si>
  <si>
    <t>6000mﾋﾞﾙﾄﾞ＋2000m</t>
  </si>
  <si>
    <t>男300m×(2～5),女200×(2～5)</t>
    <rPh sb="0" eb="1">
      <t>ダン</t>
    </rPh>
    <rPh sb="12" eb="13">
      <t>ジョ</t>
    </rPh>
    <phoneticPr fontId="3"/>
  </si>
  <si>
    <t>6000mﾋﾞﾙﾄﾞ/40秒間走×7</t>
    <rPh sb="13" eb="14">
      <t>ビョウ</t>
    </rPh>
    <rPh sb="14" eb="15">
      <t>カン</t>
    </rPh>
    <rPh sb="15" eb="16">
      <t>ソウ</t>
    </rPh>
    <phoneticPr fontId="3"/>
  </si>
  <si>
    <t>10000mﾋﾞﾙﾄﾞ＋2000m×2本～3本</t>
    <rPh sb="22" eb="23">
      <t>ホン</t>
    </rPh>
    <phoneticPr fontId="3"/>
  </si>
  <si>
    <t>金</t>
  </si>
  <si>
    <t>ｽｰﾊﾟｰｻｰｷｯﾄ</t>
  </si>
  <si>
    <t>種目基本＋筋ﾄﾚ</t>
  </si>
  <si>
    <t>投基本＋筋ﾄﾚor50m×(3～8本)</t>
  </si>
  <si>
    <t>2000m×2＋200m×5本</t>
  </si>
  <si>
    <t>走基,50mH×15,ﾊｰﾄﾞﾙSD</t>
  </si>
  <si>
    <t>1000m×3/300m×4(10分)</t>
  </si>
  <si>
    <t>走基,100m加3.55mHＳ3</t>
  </si>
  <si>
    <t>2000m×3～4本＋1000m×1～2本＋筋トレ</t>
  </si>
  <si>
    <t>火</t>
    <rPh sb="0" eb="1">
      <t>カ</t>
    </rPh>
    <phoneticPr fontId="3"/>
  </si>
  <si>
    <t>走基,100m×(3～10本)＋筋トレ</t>
    <rPh sb="13" eb="14">
      <t>ホン</t>
    </rPh>
    <rPh sb="16" eb="17">
      <t>キン</t>
    </rPh>
    <phoneticPr fontId="3"/>
  </si>
  <si>
    <t>種目基本＋筋ﾄﾚ</t>
    <rPh sb="0" eb="2">
      <t>シュモク</t>
    </rPh>
    <phoneticPr fontId="3"/>
  </si>
  <si>
    <t>投てき基本＋筋ﾄﾚ</t>
    <rPh sb="0" eb="1">
      <t>トウ</t>
    </rPh>
    <phoneticPr fontId="3"/>
  </si>
  <si>
    <t>1000m×4/300m×5(10分)</t>
  </si>
  <si>
    <t>8000mﾋﾞﾙﾄﾞ＋2000m×3本～4本</t>
    <rPh sb="21" eb="22">
      <t>ホン</t>
    </rPh>
    <phoneticPr fontId="3"/>
  </si>
  <si>
    <t>土</t>
  </si>
  <si>
    <t>　ﾏｯｻｰｼﾞ</t>
  </si>
  <si>
    <t>ﾏｯｻｰｼﾞ</t>
  </si>
  <si>
    <t>種目基本・実践＋筋ﾄﾚ</t>
  </si>
  <si>
    <t>走基,投てき基本・実践＋筋トレ</t>
  </si>
  <si>
    <t>90分ｼﾞｮｯｸor野外走90分＋筋トレ</t>
  </si>
  <si>
    <t>走基,50mH×15,ﾊｰﾄﾞﾙSD＋筋トレ</t>
  </si>
  <si>
    <t>120分ｼﾞｮｯｸor野外走120分＋筋トレ</t>
  </si>
  <si>
    <t>水</t>
    <rPh sb="0" eb="1">
      <t>スイ</t>
    </rPh>
    <phoneticPr fontId="3"/>
  </si>
  <si>
    <t>　ｽﾄﾚｯﾁ+ﾏｯｻｰｼﾞ</t>
  </si>
  <si>
    <t>6000mjog+ﾏｯｻｰｼﾞ</t>
  </si>
  <si>
    <t>ｽﾄﾚｯﾁ＋ﾏｯｻｰｼﾞ</t>
  </si>
  <si>
    <t>4000mjog+ﾏｯｻｰｼﾞ</t>
  </si>
  <si>
    <t>12000mjog+ﾏｯｻｰｼﾞ</t>
  </si>
  <si>
    <t>日</t>
  </si>
  <si>
    <t/>
  </si>
  <si>
    <t>自主ﾄﾚ又は積極的休養</t>
  </si>
  <si>
    <t>積極的休養日</t>
  </si>
  <si>
    <t>木</t>
    <rPh sb="0" eb="1">
      <t>モク</t>
    </rPh>
    <phoneticPr fontId="3"/>
  </si>
  <si>
    <t>走基,筋トレ×5セット</t>
    <rPh sb="3" eb="4">
      <t>キン</t>
    </rPh>
    <phoneticPr fontId="3"/>
  </si>
  <si>
    <t>走基本､種目基本・実践</t>
    <rPh sb="4" eb="6">
      <t>シュモク</t>
    </rPh>
    <rPh sb="6" eb="8">
      <t>キホン</t>
    </rPh>
    <rPh sb="9" eb="11">
      <t>ジッセン</t>
    </rPh>
    <phoneticPr fontId="3"/>
  </si>
  <si>
    <t>走基＋投てき実践</t>
    <rPh sb="3" eb="4">
      <t>トウ</t>
    </rPh>
    <rPh sb="6" eb="8">
      <t>ジッセン</t>
    </rPh>
    <phoneticPr fontId="3"/>
  </si>
  <si>
    <t>2000m×2＋1000m×1</t>
  </si>
  <si>
    <t>砲丸投＋筋トレ</t>
    <rPh sb="0" eb="3">
      <t>ホウガンナ</t>
    </rPh>
    <rPh sb="4" eb="5">
      <t>キン</t>
    </rPh>
    <phoneticPr fontId="3"/>
  </si>
  <si>
    <t>600m×4/200m×5(5分)</t>
  </si>
  <si>
    <t>走基,50m加3.55mHＳ3</t>
  </si>
  <si>
    <t>2000m×4～5本＋1000m×2～3本＋筋トレ</t>
    <rPh sb="9" eb="10">
      <t>ホン</t>
    </rPh>
    <phoneticPr fontId="3"/>
  </si>
  <si>
    <t>月</t>
  </si>
  <si>
    <t>走基本</t>
  </si>
  <si>
    <t>走基,50m×(5～10本)</t>
  </si>
  <si>
    <t>10000mﾋﾞﾙﾄﾞ＋2000m×2本～3本</t>
  </si>
  <si>
    <t>金</t>
    <rPh sb="0" eb="1">
      <t>キン</t>
    </rPh>
    <phoneticPr fontId="3"/>
  </si>
  <si>
    <t>投基本＋筋ﾄﾚor50m×(3～8本)</t>
    <rPh sb="0" eb="1">
      <t>トウ</t>
    </rPh>
    <rPh sb="17" eb="18">
      <t>ホン</t>
    </rPh>
    <phoneticPr fontId="3"/>
  </si>
  <si>
    <t>2000m×2＋200m×5本</t>
    <rPh sb="14" eb="15">
      <t>ホン</t>
    </rPh>
    <phoneticPr fontId="3"/>
  </si>
  <si>
    <t>2000m×3～4本＋1000m×1～2本＋筋トレ</t>
    <rPh sb="9" eb="10">
      <t>ホン</t>
    </rPh>
    <phoneticPr fontId="3"/>
  </si>
  <si>
    <t>火</t>
  </si>
  <si>
    <t>投てき基本＋筋ﾄﾚ</t>
  </si>
  <si>
    <t>8000mﾋﾞﾙﾄﾞ＋2000m×3本～4本</t>
  </si>
  <si>
    <t>土</t>
    <rPh sb="0" eb="1">
      <t>ド</t>
    </rPh>
    <phoneticPr fontId="3"/>
  </si>
  <si>
    <t>走基,50m加速走×(5～10本）＋筋トレ</t>
    <rPh sb="6" eb="8">
      <t>カソク</t>
    </rPh>
    <rPh sb="8" eb="9">
      <t>ソウ</t>
    </rPh>
    <rPh sb="15" eb="16">
      <t>ホン</t>
    </rPh>
    <rPh sb="16" eb="17">
      <t>シュモク</t>
    </rPh>
    <rPh sb="18" eb="19">
      <t>キン</t>
    </rPh>
    <phoneticPr fontId="3"/>
  </si>
  <si>
    <t>種目基本・実践＋筋ﾄﾚ</t>
    <rPh sb="0" eb="2">
      <t>シュモク</t>
    </rPh>
    <phoneticPr fontId="3"/>
  </si>
  <si>
    <t>走基,投てき基本・実践＋筋トレ</t>
    <rPh sb="3" eb="4">
      <t>トウ</t>
    </rPh>
    <rPh sb="12" eb="13">
      <t>キン</t>
    </rPh>
    <phoneticPr fontId="3"/>
  </si>
  <si>
    <t>90分ｼﾞｮｯｸor野外走90分＋筋トレ</t>
    <rPh sb="2" eb="3">
      <t>フン</t>
    </rPh>
    <rPh sb="10" eb="13">
      <t>ヤガイソウ</t>
    </rPh>
    <rPh sb="15" eb="16">
      <t>フン</t>
    </rPh>
    <rPh sb="17" eb="18">
      <t>キン</t>
    </rPh>
    <phoneticPr fontId="3"/>
  </si>
  <si>
    <t>高跳び実践＋砲丸＋300m×(2～5）</t>
    <rPh sb="0" eb="2">
      <t>タカト</t>
    </rPh>
    <rPh sb="3" eb="5">
      <t>ジッセン</t>
    </rPh>
    <phoneticPr fontId="3"/>
  </si>
  <si>
    <t>野外走/40秒間走×6＋筋トレ</t>
    <rPh sb="0" eb="2">
      <t>ヤガイ</t>
    </rPh>
    <rPh sb="2" eb="3">
      <t>ソウ</t>
    </rPh>
    <rPh sb="12" eb="13">
      <t>キン</t>
    </rPh>
    <phoneticPr fontId="3"/>
  </si>
  <si>
    <t>走基,50mH×15,ﾊｰﾄﾞﾙSD＋筋トレ</t>
    <rPh sb="19" eb="20">
      <t>キン</t>
    </rPh>
    <phoneticPr fontId="3"/>
  </si>
  <si>
    <t>水</t>
  </si>
  <si>
    <t>日</t>
    <rPh sb="0" eb="1">
      <t>ニチ</t>
    </rPh>
    <phoneticPr fontId="3"/>
  </si>
  <si>
    <t>木</t>
  </si>
  <si>
    <t>走基本､種目基本・実践</t>
  </si>
  <si>
    <t>走基＋投てき実践</t>
  </si>
  <si>
    <t>砲丸投＋筋トレ</t>
  </si>
  <si>
    <t>2000m×4～5本＋1000m×2～3本＋筋トレ</t>
  </si>
  <si>
    <t>積極的休養</t>
  </si>
  <si>
    <t>強い練習</t>
  </si>
  <si>
    <t>走基,200mﾍﾟｰｽ走×10＋筋トレ</t>
    <rPh sb="11" eb="12">
      <t>ソウ</t>
    </rPh>
    <rPh sb="16" eb="17">
      <t>キン</t>
    </rPh>
    <phoneticPr fontId="3"/>
  </si>
  <si>
    <t>走基本,＋筋トレor200m6本</t>
  </si>
  <si>
    <t>投込みstand50本glide30本</t>
    <rPh sb="0" eb="1">
      <t>ナ</t>
    </rPh>
    <rPh sb="1" eb="2">
      <t>コ</t>
    </rPh>
    <rPh sb="10" eb="11">
      <t>ホン</t>
    </rPh>
    <rPh sb="18" eb="19">
      <t>ホン</t>
    </rPh>
    <phoneticPr fontId="3"/>
  </si>
  <si>
    <t>8000mﾋﾞﾙﾄﾞ＋筋トレA</t>
  </si>
  <si>
    <t>走基本,200m4本</t>
  </si>
  <si>
    <t>800mは長に同じ400mは短</t>
  </si>
  <si>
    <t>休業土曜日</t>
  </si>
  <si>
    <t>軽い練習</t>
  </si>
  <si>
    <t>4000Mﾋﾞﾙﾄﾞ</t>
  </si>
  <si>
    <t>走基,100m×10,SD5</t>
  </si>
  <si>
    <t>走基本＋種目の基本・実践</t>
  </si>
  <si>
    <t>走基本＋投てき基本</t>
    <rPh sb="0" eb="1">
      <t>ソウ</t>
    </rPh>
    <rPh sb="1" eb="3">
      <t>キホン</t>
    </rPh>
    <rPh sb="4" eb="5">
      <t>トウ</t>
    </rPh>
    <rPh sb="7" eb="9">
      <t>キホン</t>
    </rPh>
    <phoneticPr fontId="3"/>
  </si>
  <si>
    <t>4000mﾋﾞﾙﾄﾞ＋200m×5</t>
  </si>
  <si>
    <t>跳躍･砲丸</t>
  </si>
  <si>
    <t>1000m/600m×2</t>
  </si>
  <si>
    <t>ハードルの基本・実践</t>
  </si>
  <si>
    <t>自主トレ</t>
    <rPh sb="0" eb="2">
      <t>ジシュ</t>
    </rPh>
    <phoneticPr fontId="3"/>
  </si>
  <si>
    <t>大会前２週間　月</t>
  </si>
  <si>
    <t>6000mﾋﾞﾙド</t>
  </si>
  <si>
    <t>走基本,300m6本</t>
  </si>
  <si>
    <t>大会前２週間　火</t>
  </si>
  <si>
    <t>走基本,１00m5本</t>
  </si>
  <si>
    <t>6000mﾋﾞﾙﾄﾞ＋1000m</t>
  </si>
  <si>
    <t>跳･砲丸＋筋ﾄﾚ</t>
  </si>
  <si>
    <t>600m/300m×3</t>
  </si>
  <si>
    <t>大会前２週間　水</t>
  </si>
  <si>
    <t>大会前２週間　木</t>
  </si>
  <si>
    <t>走基＋筋ﾄﾚ(ﾊﾟﾜｰ)</t>
  </si>
  <si>
    <t>走基本＋投てき基本・実践</t>
    <rPh sb="4" eb="5">
      <t>トウ</t>
    </rPh>
    <phoneticPr fontId="3"/>
  </si>
  <si>
    <t>2000m×2＋1000m</t>
  </si>
  <si>
    <t>跳躍実践＋砲丸投</t>
  </si>
  <si>
    <t>県民の日</t>
  </si>
  <si>
    <t>大会前２週間　金</t>
  </si>
  <si>
    <t>走基本,200m3本</t>
  </si>
  <si>
    <t>男A短B400m女A短Bﾊｰﾄﾞﾙ</t>
  </si>
  <si>
    <t>600m/300m×2</t>
  </si>
  <si>
    <t>大会前２週間　土</t>
  </si>
  <si>
    <t>w-up＋大会種目TT＋ﾏｯｻｰｼﾞ</t>
  </si>
  <si>
    <t>w-up＋大会種目TT＋筋トレC</t>
  </si>
  <si>
    <t>大会前２週間　日</t>
  </si>
  <si>
    <t>ｸﾛｽｶﾝﾄﾘｰか休養</t>
  </si>
  <si>
    <t>大会前６日◎</t>
  </si>
  <si>
    <t>走基本,＋筋トレC</t>
  </si>
  <si>
    <t>6000mﾋﾞﾙﾄﾞ</t>
  </si>
  <si>
    <t>大会前５日△</t>
  </si>
  <si>
    <t>w-up＋マッサージ</t>
  </si>
  <si>
    <t>大会前４日○</t>
  </si>
  <si>
    <t>走基本＋種目の基本</t>
  </si>
  <si>
    <t>走基本＋投てき基本</t>
    <rPh sb="4" eb="5">
      <t>トウ</t>
    </rPh>
    <phoneticPr fontId="3"/>
  </si>
  <si>
    <t>4000mﾋﾞﾙﾄﾞ＋1000m</t>
  </si>
  <si>
    <t>走基本＋1000m/600m×1</t>
  </si>
  <si>
    <t>大会前３日△</t>
  </si>
  <si>
    <t>走基本,50m加速走5本</t>
  </si>
  <si>
    <t>走基本＋ﾏｯｻｰｼﾞ</t>
  </si>
  <si>
    <t>走基本＋600m/300m×1</t>
  </si>
  <si>
    <t>大会前２日×</t>
  </si>
  <si>
    <t>大会前日◎</t>
  </si>
  <si>
    <t>UP＋ﾁｪｯｸ50m加速＋ﾏｯｻｰｼﾞ</t>
  </si>
  <si>
    <t>UP＋ﾁｪｯｸ種目＋ﾏｯｻｰｼﾞ</t>
  </si>
  <si>
    <t>UPﾁｪｯｸ2000mﾏｯｻｰｼﾞ</t>
  </si>
  <si>
    <t>UP＋ﾁｪｯｸ50加速＋ﾏｯｻｰｼﾞ</t>
  </si>
  <si>
    <t>UP＋ﾁｪｯｸ600or300＋ﾏｯｻｰｼﾞ</t>
  </si>
  <si>
    <t>UP＋ﾁｪｯｸ55H＋ﾏｯｻｰｼﾞ</t>
  </si>
  <si>
    <t>目標大会</t>
  </si>
  <si>
    <t>短距離の1週間の練習</t>
    <rPh sb="0" eb="3">
      <t>タンキョリ</t>
    </rPh>
    <phoneticPr fontId="4"/>
  </si>
  <si>
    <t>A4縦印刷</t>
    <rPh sb="2" eb="3">
      <t>タテ</t>
    </rPh>
    <rPh sb="3" eb="5">
      <t>インサツ</t>
    </rPh>
    <phoneticPr fontId="3"/>
  </si>
  <si>
    <t>短距離トレーニング手段</t>
    <rPh sb="0" eb="3">
      <t>タンキョリ</t>
    </rPh>
    <rPh sb="9" eb="11">
      <t>シュダン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</si>
  <si>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</si>
  <si>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</si>
  <si>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</si>
  <si>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</si>
  <si>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</si>
  <si>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</si>
  <si>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</si>
  <si>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9月</t>
    <rPh sb="1" eb="2">
      <t>ガツ</t>
    </rPh>
    <phoneticPr fontId="3"/>
  </si>
  <si>
    <r>
      <t>1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</si>
  <si>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r>
      <t>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</si>
  <si>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r>
      <t>1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月</t>
    </r>
    <rPh sb="2" eb="3">
      <t>ガツ</t>
    </rPh>
    <phoneticPr fontId="3"/>
  </si>
  <si>
    <t>曜日</t>
    <rPh sb="0" eb="2">
      <t>ヨウビ</t>
    </rPh>
    <phoneticPr fontId="3"/>
  </si>
  <si>
    <t>ポイント</t>
  </si>
  <si>
    <t>トレーニングイメージ</t>
  </si>
  <si>
    <t>筋スピード持続力</t>
    <rPh sb="0" eb="1">
      <t>キン</t>
    </rPh>
    <rPh sb="5" eb="8">
      <t>ジゾクリョク</t>
    </rPh>
    <phoneticPr fontId="3"/>
  </si>
  <si>
    <t>リラックスしての大きな走り</t>
    <rPh sb="8" eb="9">
      <t>オオ</t>
    </rPh>
    <rPh sb="11" eb="12">
      <t>ハシ</t>
    </rPh>
    <phoneticPr fontId="3"/>
  </si>
  <si>
    <t>③２００ｍ(6本～8本）　　　　40分　　　　　</t>
    <rPh sb="7" eb="8">
      <t>ホン</t>
    </rPh>
    <rPh sb="10" eb="11">
      <t>ホン</t>
    </rPh>
    <rPh sb="18" eb="19">
      <t>フン</t>
    </rPh>
    <phoneticPr fontId="3"/>
  </si>
  <si>
    <t>③２００ｍ（5本～7本）　　　　　　３５分　　　　　</t>
    <rPh sb="7" eb="8">
      <t>ホン</t>
    </rPh>
    <rPh sb="10" eb="11">
      <t>ホン</t>
    </rPh>
    <rPh sb="20" eb="21">
      <t>フン</t>
    </rPh>
    <phoneticPr fontId="3"/>
  </si>
  <si>
    <t>③２００ｍ5本　　　　　　２５分</t>
    <rPh sb="6" eb="7">
      <t>ホン</t>
    </rPh>
    <rPh sb="15" eb="16">
      <t>フン</t>
    </rPh>
    <phoneticPr fontId="3"/>
  </si>
  <si>
    <t>③２００ｍ４本　　　　　　２５分</t>
  </si>
  <si>
    <t>③２００ｍ３本　　　　　　２５分</t>
    <rPh sb="6" eb="7">
      <t>ホン</t>
    </rPh>
    <rPh sb="15" eb="16">
      <t>フン</t>
    </rPh>
    <phoneticPr fontId="3"/>
  </si>
  <si>
    <t>③２００ｍ２本　　　　　　２５分</t>
    <rPh sb="6" eb="7">
      <t>ホン</t>
    </rPh>
    <rPh sb="15" eb="16">
      <t>フン</t>
    </rPh>
    <phoneticPr fontId="3"/>
  </si>
  <si>
    <t>③２００ｍ加速走２本　　　　２５分</t>
    <rPh sb="5" eb="7">
      <t>カソク</t>
    </rPh>
    <rPh sb="7" eb="8">
      <t>ソウ</t>
    </rPh>
    <rPh sb="9" eb="10">
      <t>ホン</t>
    </rPh>
    <rPh sb="16" eb="17">
      <t>フン</t>
    </rPh>
    <phoneticPr fontId="3"/>
  </si>
  <si>
    <t>③２００ｍ加速走2本　　　　　　30分</t>
    <rPh sb="5" eb="7">
      <t>カソク</t>
    </rPh>
    <rPh sb="7" eb="8">
      <t>ソウ</t>
    </rPh>
    <rPh sb="9" eb="10">
      <t>ホン</t>
    </rPh>
    <rPh sb="18" eb="19">
      <t>フン</t>
    </rPh>
    <phoneticPr fontId="3"/>
  </si>
  <si>
    <t>③２００ｍ６本　　　　　　２５分　　　　　</t>
    <rPh sb="6" eb="7">
      <t>ホン</t>
    </rPh>
    <rPh sb="15" eb="16">
      <t>フン</t>
    </rPh>
    <phoneticPr fontId="3"/>
  </si>
  <si>
    <t>筋スピード</t>
    <rPh sb="0" eb="1">
      <t>キン</t>
    </rPh>
    <phoneticPr fontId="3"/>
  </si>
  <si>
    <t>スピードに乗った走り</t>
    <rPh sb="5" eb="6">
      <t>ノ</t>
    </rPh>
    <rPh sb="8" eb="9">
      <t>ハシ</t>
    </rPh>
    <phoneticPr fontId="3"/>
  </si>
  <si>
    <t>※スピードは７割の速さ</t>
    <rPh sb="7" eb="8">
      <t>ワリ</t>
    </rPh>
    <rPh sb="9" eb="10">
      <t>ハヤ</t>
    </rPh>
    <phoneticPr fontId="3"/>
  </si>
  <si>
    <t>※スピードは８割の速さ</t>
    <rPh sb="7" eb="8">
      <t>ワリ</t>
    </rPh>
    <rPh sb="9" eb="10">
      <t>ハヤ</t>
    </rPh>
    <phoneticPr fontId="3"/>
  </si>
  <si>
    <t>※スピードは９割の速さ</t>
    <rPh sb="7" eb="8">
      <t>ワリ</t>
    </rPh>
    <rPh sb="9" eb="10">
      <t>ハヤ</t>
    </rPh>
    <phoneticPr fontId="3"/>
  </si>
  <si>
    <t>※全力走での最大スピード養成</t>
    <rPh sb="1" eb="3">
      <t>ゼンリョク</t>
    </rPh>
    <rPh sb="3" eb="4">
      <t>ソウ</t>
    </rPh>
    <rPh sb="6" eb="8">
      <t>サイダイ</t>
    </rPh>
    <rPh sb="12" eb="14">
      <t>ヨウセイ</t>
    </rPh>
    <phoneticPr fontId="3"/>
  </si>
  <si>
    <t>※スピードは９５％の速さ</t>
    <rPh sb="10" eb="11">
      <t>ハヤ</t>
    </rPh>
    <phoneticPr fontId="3"/>
  </si>
  <si>
    <t>※９０％の力でのスピード養成</t>
    <rPh sb="5" eb="6">
      <t>チカラ</t>
    </rPh>
    <rPh sb="12" eb="14">
      <t>ヨウセイ</t>
    </rPh>
    <phoneticPr fontId="3"/>
  </si>
  <si>
    <t>※スピードは８５％の速さ</t>
    <rPh sb="10" eb="11">
      <t>ハヤ</t>
    </rPh>
    <phoneticPr fontId="3"/>
  </si>
  <si>
    <t>※スピードは８０％の速さ</t>
    <rPh sb="10" eb="11">
      <t>ハヤ</t>
    </rPh>
    <phoneticPr fontId="3"/>
  </si>
  <si>
    <t>積極的休養</t>
    <rPh sb="0" eb="3">
      <t>セッキョクテキ</t>
    </rPh>
    <rPh sb="3" eb="5">
      <t>キュウヨウ</t>
    </rPh>
    <phoneticPr fontId="3"/>
  </si>
  <si>
    <t>特にマッサージで筋疲労回復</t>
    <rPh sb="0" eb="1">
      <t>トク</t>
    </rPh>
    <rPh sb="8" eb="9">
      <t>スジ</t>
    </rPh>
    <rPh sb="9" eb="11">
      <t>ヒロウ</t>
    </rPh>
    <rPh sb="11" eb="13">
      <t>カイフク</t>
    </rPh>
    <phoneticPr fontId="3"/>
  </si>
  <si>
    <t>※休息時間は２分</t>
    <rPh sb="1" eb="3">
      <t>キュウソク</t>
    </rPh>
    <rPh sb="3" eb="5">
      <t>ジカン</t>
    </rPh>
    <rPh sb="7" eb="8">
      <t>フン</t>
    </rPh>
    <phoneticPr fontId="3"/>
  </si>
  <si>
    <t>※休息時間は３分</t>
    <rPh sb="1" eb="3">
      <t>キュウソク</t>
    </rPh>
    <rPh sb="3" eb="5">
      <t>ジカン</t>
    </rPh>
    <rPh sb="7" eb="8">
      <t>フン</t>
    </rPh>
    <phoneticPr fontId="3"/>
  </si>
  <si>
    <t>※休息時間は５分</t>
    <rPh sb="1" eb="3">
      <t>キュウソク</t>
    </rPh>
    <rPh sb="3" eb="5">
      <t>ジカン</t>
    </rPh>
    <rPh sb="7" eb="8">
      <t>フン</t>
    </rPh>
    <phoneticPr fontId="3"/>
  </si>
  <si>
    <t>※休息時間は７分</t>
    <rPh sb="7" eb="8">
      <t>フン</t>
    </rPh>
    <phoneticPr fontId="3"/>
  </si>
  <si>
    <t>※休息時間は１０分</t>
    <rPh sb="1" eb="3">
      <t>キュウソク</t>
    </rPh>
    <rPh sb="3" eb="5">
      <t>ジカン</t>
    </rPh>
    <rPh sb="8" eb="9">
      <t>フン</t>
    </rPh>
    <phoneticPr fontId="3"/>
  </si>
  <si>
    <t>※休息時間は１５分</t>
    <rPh sb="1" eb="3">
      <t>キュウソク</t>
    </rPh>
    <rPh sb="3" eb="5">
      <t>ジカン</t>
    </rPh>
    <rPh sb="8" eb="9">
      <t>フン</t>
    </rPh>
    <phoneticPr fontId="3"/>
  </si>
  <si>
    <r>
      <t>※休息時間は2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</si>
  <si>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※休息時間は１5分</t>
    <rPh sb="1" eb="3">
      <t>キュウソク</t>
    </rPh>
    <rPh sb="3" eb="5">
      <t>ジカン</t>
    </rPh>
    <rPh sb="8" eb="9">
      <t>フン</t>
    </rPh>
    <phoneticPr fontId="3"/>
  </si>
  <si>
    <t>※休息時間は２分３０秒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</si>
  <si>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筋パワー養成</t>
    <rPh sb="0" eb="1">
      <t>キン</t>
    </rPh>
    <rPh sb="4" eb="6">
      <t>ヨウセイ</t>
    </rPh>
    <phoneticPr fontId="3"/>
  </si>
  <si>
    <t>全身を筋肉痛にさせる</t>
    <rPh sb="0" eb="2">
      <t>ゼンシン</t>
    </rPh>
    <rPh sb="3" eb="6">
      <t>キンニクツウ</t>
    </rPh>
    <phoneticPr fontId="3"/>
  </si>
  <si>
    <t>※例　男子３９秒　女子４４秒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</si>
  <si>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男子３５秒　女子４１秒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</si>
  <si>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男子２９秒　女子３５秒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</si>
  <si>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男子２７秒　女子３２秒</t>
  </si>
  <si>
    <t>※例　男子２６秒　女子３０秒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</si>
  <si>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男子２５秒　女子２９秒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</si>
  <si>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男子２４秒　女子２８秒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</si>
  <si>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男子２４秒５　女子２８秒５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</si>
  <si>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月曜日よりもスピードアップ</t>
    <rPh sb="0" eb="3">
      <t>ゲツヨウビ</t>
    </rPh>
    <phoneticPr fontId="3"/>
  </si>
  <si>
    <t>※やがて２００ｍ５本、３本と減らしていく</t>
    <rPh sb="9" eb="10">
      <t>ホン</t>
    </rPh>
    <rPh sb="12" eb="13">
      <t>ホン</t>
    </rPh>
    <rPh sb="14" eb="15">
      <t>ヘ</t>
    </rPh>
    <phoneticPr fontId="3"/>
  </si>
  <si>
    <t>※やがて２００m全力走へと移行する</t>
    <rPh sb="8" eb="10">
      <t>ゼンリョク</t>
    </rPh>
    <rPh sb="10" eb="11">
      <t>ソウ</t>
    </rPh>
    <rPh sb="13" eb="15">
      <t>イコウ</t>
    </rPh>
    <phoneticPr fontId="3"/>
  </si>
  <si>
    <t>※全力走に近いスピードでのスピード持続</t>
    <rPh sb="1" eb="2">
      <t>ゼン</t>
    </rPh>
    <rPh sb="2" eb="4">
      <t>リョクソウ</t>
    </rPh>
    <rPh sb="5" eb="6">
      <t>チカ</t>
    </rPh>
    <rPh sb="17" eb="19">
      <t>ジゾク</t>
    </rPh>
    <phoneticPr fontId="3"/>
  </si>
  <si>
    <t>※レペテーションでの全力に近いスピード</t>
    <rPh sb="10" eb="12">
      <t>ゼンリョク</t>
    </rPh>
    <rPh sb="13" eb="14">
      <t>チカ</t>
    </rPh>
    <phoneticPr fontId="3"/>
  </si>
  <si>
    <t>※レペテーションでの全力走</t>
    <rPh sb="10" eb="12">
      <t>ゼンリョク</t>
    </rPh>
    <rPh sb="12" eb="13">
      <t>ソウ</t>
    </rPh>
    <phoneticPr fontId="3"/>
  </si>
  <si>
    <t>※大きなフォームで余裕を持って走る。</t>
    <rPh sb="1" eb="2">
      <t>オオ</t>
    </rPh>
    <rPh sb="9" eb="11">
      <t>ヨユウ</t>
    </rPh>
    <rPh sb="12" eb="13">
      <t>モ</t>
    </rPh>
    <rPh sb="15" eb="16">
      <t>ハシ</t>
    </rPh>
    <phoneticPr fontId="3"/>
  </si>
  <si>
    <t>※休息時間を少ないして心肺機能を高める。</t>
    <rPh sb="1" eb="3">
      <t>キュウソク</t>
    </rPh>
    <rPh sb="3" eb="5">
      <t>ジカン</t>
    </rPh>
    <rPh sb="6" eb="7">
      <t>スク</t>
    </rPh>
    <rPh sb="11" eb="13">
      <t>シンパイ</t>
    </rPh>
    <rPh sb="13" eb="15">
      <t>キノウ</t>
    </rPh>
    <rPh sb="16" eb="17">
      <t>タカ</t>
    </rPh>
    <phoneticPr fontId="3"/>
  </si>
  <si>
    <t>多種目と筋パワー</t>
    <rPh sb="0" eb="2">
      <t>タシュ</t>
    </rPh>
    <rPh sb="2" eb="3">
      <t>モク</t>
    </rPh>
    <rPh sb="4" eb="5">
      <t>キン</t>
    </rPh>
    <phoneticPr fontId="3"/>
  </si>
  <si>
    <t>ハードルや跳躍種目の開発</t>
    <rPh sb="5" eb="7">
      <t>チョウヤク</t>
    </rPh>
    <rPh sb="7" eb="9">
      <t>シュモク</t>
    </rPh>
    <rPh sb="10" eb="12">
      <t>カイハツ</t>
    </rPh>
    <phoneticPr fontId="3"/>
  </si>
  <si>
    <t>※ある一定のスピードで走りきる力養成</t>
    <rPh sb="3" eb="5">
      <t>イッテイ</t>
    </rPh>
    <rPh sb="11" eb="12">
      <t>ハシ</t>
    </rPh>
    <rPh sb="15" eb="16">
      <t>チカラ</t>
    </rPh>
    <rPh sb="16" eb="18">
      <t>ヨウセイ</t>
    </rPh>
    <phoneticPr fontId="3"/>
  </si>
  <si>
    <t>※速いスピードでの筋持久力の養成</t>
    <rPh sb="1" eb="2">
      <t>ハヤ</t>
    </rPh>
    <rPh sb="9" eb="10">
      <t>キン</t>
    </rPh>
    <rPh sb="10" eb="13">
      <t>ジキュウリョク</t>
    </rPh>
    <rPh sb="14" eb="16">
      <t>ヨウセイ</t>
    </rPh>
    <phoneticPr fontId="3"/>
  </si>
  <si>
    <t>※レースをイメージしての全力走</t>
    <rPh sb="12" eb="13">
      <t>ゼン</t>
    </rPh>
    <rPh sb="13" eb="14">
      <t>リョク</t>
    </rPh>
    <rPh sb="14" eb="15">
      <t>ソウ</t>
    </rPh>
    <phoneticPr fontId="3"/>
  </si>
  <si>
    <t>※レース感覚での筋スピード持久力</t>
    <rPh sb="4" eb="6">
      <t>カンカク</t>
    </rPh>
    <rPh sb="8" eb="9">
      <t>キン</t>
    </rPh>
    <rPh sb="13" eb="16">
      <t>ジキュウリョク</t>
    </rPh>
    <phoneticPr fontId="3"/>
  </si>
  <si>
    <t>※一定のスピードでの筋持久力の養成</t>
    <rPh sb="1" eb="3">
      <t>イッテイ</t>
    </rPh>
    <rPh sb="10" eb="11">
      <t>キン</t>
    </rPh>
    <rPh sb="11" eb="14">
      <t>ジキュウリョク</t>
    </rPh>
    <rPh sb="15" eb="17">
      <t>ヨウセイ</t>
    </rPh>
    <phoneticPr fontId="3"/>
  </si>
  <si>
    <t>※ある一定のスピードで走りきる力の養成</t>
    <rPh sb="3" eb="5">
      <t>イッテイ</t>
    </rPh>
    <rPh sb="11" eb="12">
      <t>ハシ</t>
    </rPh>
    <rPh sb="15" eb="16">
      <t>チカラ</t>
    </rPh>
    <rPh sb="17" eb="19">
      <t>ヨウセイ</t>
    </rPh>
    <phoneticPr fontId="3"/>
  </si>
  <si>
    <t>月曜日の練習内容（120分）</t>
    <rPh sb="0" eb="3">
      <t>ゲツヨウビ</t>
    </rPh>
    <rPh sb="4" eb="6">
      <t>レンシュウ</t>
    </rPh>
    <rPh sb="6" eb="8">
      <t>ナイヨウ</t>
    </rPh>
    <rPh sb="12" eb="13">
      <t>フン</t>
    </rPh>
    <phoneticPr fontId="3"/>
  </si>
  <si>
    <t>火曜日の練習内容（120分）</t>
    <rPh sb="0" eb="3">
      <t>カヨウビ</t>
    </rPh>
    <rPh sb="4" eb="6">
      <t>レンシュウ</t>
    </rPh>
    <rPh sb="6" eb="8">
      <t>ナイヨウ</t>
    </rPh>
    <rPh sb="12" eb="13">
      <t>フン</t>
    </rPh>
    <phoneticPr fontId="3"/>
  </si>
  <si>
    <t>水曜日の練習内容（７０分）</t>
    <rPh sb="0" eb="3">
      <t>スイヨウビ</t>
    </rPh>
    <rPh sb="4" eb="6">
      <t>レンシュウ</t>
    </rPh>
    <rPh sb="6" eb="8">
      <t>ナイヨウ</t>
    </rPh>
    <rPh sb="11" eb="12">
      <t>フン</t>
    </rPh>
    <phoneticPr fontId="3"/>
  </si>
  <si>
    <t>①ジョック１０００ｍ＋ストレッチ　20分</t>
    <rPh sb="19" eb="20">
      <t>フン</t>
    </rPh>
    <phoneticPr fontId="3"/>
  </si>
  <si>
    <t>①一人でのストレッチ　１０分</t>
    <rPh sb="1" eb="3">
      <t>ヒトリ</t>
    </rPh>
    <rPh sb="13" eb="14">
      <t>フン</t>
    </rPh>
    <phoneticPr fontId="3"/>
  </si>
  <si>
    <t>※１０００ｍジョックは５分から６分の速さ</t>
    <rPh sb="12" eb="13">
      <t>フン</t>
    </rPh>
    <rPh sb="16" eb="17">
      <t>フン</t>
    </rPh>
    <rPh sb="18" eb="19">
      <t>ハヤ</t>
    </rPh>
    <phoneticPr fontId="3"/>
  </si>
  <si>
    <t>※もも・ふくらはぎ・腰を重点に</t>
    <rPh sb="10" eb="11">
      <t>コシ</t>
    </rPh>
    <rPh sb="12" eb="14">
      <t>ジュウテン</t>
    </rPh>
    <phoneticPr fontId="3"/>
  </si>
  <si>
    <t>③１００ｍ１０本　　　　　　２５分　　　　　</t>
    <rPh sb="7" eb="8">
      <t>ホン</t>
    </rPh>
    <rPh sb="16" eb="17">
      <t>フン</t>
    </rPh>
    <phoneticPr fontId="3"/>
  </si>
  <si>
    <t>③１００ｍ８本　　　　　　２５分　　　　　</t>
    <rPh sb="6" eb="7">
      <t>ホン</t>
    </rPh>
    <rPh sb="15" eb="16">
      <t>フン</t>
    </rPh>
    <phoneticPr fontId="3"/>
  </si>
  <si>
    <t>③１００ｍ７本　　　　　　２５分　　　　　</t>
    <rPh sb="6" eb="7">
      <t>ホン</t>
    </rPh>
    <rPh sb="15" eb="16">
      <t>フン</t>
    </rPh>
    <phoneticPr fontId="3"/>
  </si>
  <si>
    <t>③１００ｍ６本　　　　　　２５分　　　　　</t>
    <rPh sb="6" eb="7">
      <t>ホン</t>
    </rPh>
    <rPh sb="15" eb="16">
      <t>フン</t>
    </rPh>
    <phoneticPr fontId="3"/>
  </si>
  <si>
    <t>③１００ｍ５本　　　　　　２５分　　　　　</t>
    <rPh sb="6" eb="7">
      <t>ホン</t>
    </rPh>
    <rPh sb="15" eb="16">
      <t>フン</t>
    </rPh>
    <phoneticPr fontId="3"/>
  </si>
  <si>
    <t>③１００ｍ加速走３本　　２５分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</si>
  <si>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③１００ｍ加速走３本　　30分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</si>
  <si>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③１００ｍ加速走３本　　40分　　　　　</t>
    <rPh sb="5" eb="7">
      <t>カソク</t>
    </rPh>
    <rPh sb="7" eb="8">
      <t>ソウ</t>
    </rPh>
    <rPh sb="9" eb="10">
      <t>ホン</t>
    </rPh>
    <rPh sb="14" eb="15">
      <t>フン</t>
    </rPh>
    <phoneticPr fontId="3"/>
  </si>
  <si>
    <t>③１５０ｍ５本　　　　　　２５分　　　　　</t>
    <rPh sb="6" eb="7">
      <t>ホン</t>
    </rPh>
    <rPh sb="15" eb="16">
      <t>フン</t>
    </rPh>
    <phoneticPr fontId="3"/>
  </si>
  <si>
    <t>③１５０ｍ６本　　　　　　２５分　　　　　</t>
    <rPh sb="6" eb="7">
      <t>ホン</t>
    </rPh>
    <rPh sb="15" eb="16">
      <t>フン</t>
    </rPh>
    <phoneticPr fontId="3"/>
  </si>
  <si>
    <t>※ストレッチは二人組で十分に</t>
    <rPh sb="7" eb="9">
      <t>フタリ</t>
    </rPh>
    <rPh sb="9" eb="10">
      <t>グミ</t>
    </rPh>
    <rPh sb="11" eb="13">
      <t>ジュウブン</t>
    </rPh>
    <phoneticPr fontId="3"/>
  </si>
  <si>
    <t>※休息時間は１分３０秒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</si>
  <si>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※休息時間は２分００秒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</si>
  <si>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※休息時間は７分</t>
    <rPh sb="1" eb="3">
      <t>キュウソク</t>
    </rPh>
    <rPh sb="3" eb="5">
      <t>ジカン</t>
    </rPh>
    <rPh sb="7" eb="8">
      <t>フン</t>
    </rPh>
    <phoneticPr fontId="3"/>
  </si>
  <si>
    <t>※休息時間は10分</t>
    <rPh sb="1" eb="3">
      <t>キュウソク</t>
    </rPh>
    <rPh sb="3" eb="5">
      <t>ジカン</t>
    </rPh>
    <rPh sb="8" eb="9">
      <t>フン</t>
    </rPh>
    <phoneticPr fontId="3"/>
  </si>
  <si>
    <r>
      <t>※休息時間は1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</si>
  <si>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②走基本　　　　　　　　　30分</t>
    <rPh sb="1" eb="2">
      <t>ソウ</t>
    </rPh>
    <rPh sb="2" eb="4">
      <t>キホン</t>
    </rPh>
    <rPh sb="15" eb="16">
      <t>フン</t>
    </rPh>
    <phoneticPr fontId="3"/>
  </si>
  <si>
    <t>②筋力トレーニング　　　　　　３0分　　　　　</t>
  </si>
  <si>
    <t>②二人組でのストレッチ　１０分</t>
    <rPh sb="1" eb="3">
      <t>フタリ</t>
    </rPh>
    <rPh sb="3" eb="4">
      <t>グミ</t>
    </rPh>
    <rPh sb="14" eb="15">
      <t>フン</t>
    </rPh>
    <phoneticPr fontId="3"/>
  </si>
  <si>
    <t>※例　男子15秒　女子16秒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</si>
  <si>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男子1４秒　女子1５秒５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</si>
  <si>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男子1３秒５　女子1５秒０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</si>
  <si>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※例　男子1３秒０　女子1４秒５</t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</si>
  <si>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r>
      <t>※例　男子1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　女子1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0</t>
    </r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</si>
  <si>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r>
      <t>※例　男子1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秒2　女子12秒8</t>
    </r>
    <rPh sb="1" eb="2">
      <t>レイ</t>
    </rPh>
    <rPh sb="3" eb="5">
      <t>ダンシ</t>
    </rPh>
    <rPh sb="7" eb="8">
      <t>ビョウ</t>
    </rPh>
    <rPh sb="10" eb="12">
      <t>ジョシ</t>
    </rPh>
    <rPh sb="14" eb="15">
      <t>ビョウ</t>
    </rPh>
    <phoneticPr fontId="3"/>
  </si>
  <si>
    <t>※例　男子○秒○　女子○秒○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</si>
  <si>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・膝上げ等基本動作　１０分</t>
    <rPh sb="2" eb="3">
      <t>ヒザ</t>
    </rPh>
    <rPh sb="3" eb="4">
      <t>ア</t>
    </rPh>
    <rPh sb="5" eb="6">
      <t>トウ</t>
    </rPh>
    <rPh sb="6" eb="8">
      <t>キホン</t>
    </rPh>
    <rPh sb="8" eb="10">
      <t>ドウサ</t>
    </rPh>
    <rPh sb="13" eb="14">
      <t>フン</t>
    </rPh>
    <phoneticPr fontId="3"/>
  </si>
  <si>
    <t>・スーパーサーキット　２周から３周</t>
    <rPh sb="12" eb="13">
      <t>シュウ</t>
    </rPh>
    <rPh sb="16" eb="17">
      <t>シュウ</t>
    </rPh>
    <phoneticPr fontId="3"/>
  </si>
  <si>
    <t>※腰のストレッチ</t>
    <rPh sb="1" eb="2">
      <t>コシ</t>
    </rPh>
    <phoneticPr fontId="3"/>
  </si>
  <si>
    <t>※やがて1００ｍ7本、5本と減らしていく</t>
    <rPh sb="9" eb="10">
      <t>ホン</t>
    </rPh>
    <rPh sb="12" eb="13">
      <t>ホン</t>
    </rPh>
    <rPh sb="14" eb="15">
      <t>ヘ</t>
    </rPh>
    <phoneticPr fontId="3"/>
  </si>
  <si>
    <t>　・ショートスプリント　　１０分～１５分</t>
    <rPh sb="15" eb="16">
      <t>フン</t>
    </rPh>
    <rPh sb="19" eb="20">
      <t>フン</t>
    </rPh>
    <phoneticPr fontId="3"/>
  </si>
  <si>
    <t>①斜め懸垂（懸垂５回）３０回　②腹筋</t>
  </si>
  <si>
    <t>※体前屈</t>
    <rPh sb="1" eb="2">
      <t>タイ</t>
    </rPh>
    <rPh sb="2" eb="4">
      <t>ゼンクツ</t>
    </rPh>
    <phoneticPr fontId="3"/>
  </si>
  <si>
    <t>※集中したスピードで走りきる力養成</t>
    <rPh sb="1" eb="3">
      <t>シュウチュウ</t>
    </rPh>
    <rPh sb="10" eb="11">
      <t>ハシ</t>
    </rPh>
    <rPh sb="14" eb="15">
      <t>チカラ</t>
    </rPh>
    <rPh sb="15" eb="17">
      <t>ヨウセイ</t>
    </rPh>
    <phoneticPr fontId="3"/>
  </si>
  <si>
    <t>※基本動作は各学校のドリル内容</t>
    <rPh sb="1" eb="3">
      <t>キホン</t>
    </rPh>
    <rPh sb="3" eb="5">
      <t>ドウサ</t>
    </rPh>
    <rPh sb="6" eb="9">
      <t>カクガッコウ</t>
    </rPh>
    <rPh sb="13" eb="15">
      <t>ナイヨウ</t>
    </rPh>
    <phoneticPr fontId="3"/>
  </si>
  <si>
    <t>③ハードルジャンプ１５台　④背筋　⑤デプスジャンプ</t>
  </si>
  <si>
    <t>※ショートスプリントは以下の内容</t>
    <rPh sb="11" eb="13">
      <t>イカ</t>
    </rPh>
    <rPh sb="14" eb="16">
      <t>ナイヨウ</t>
    </rPh>
    <phoneticPr fontId="3"/>
  </si>
  <si>
    <t>・スーパーサーキットのねらい</t>
  </si>
  <si>
    <t>　・４０ｍダッシュ　３本から５本　20m↑20m↓20m</t>
    <rPh sb="11" eb="12">
      <t>ホン</t>
    </rPh>
    <rPh sb="15" eb="16">
      <t>ホン</t>
    </rPh>
    <phoneticPr fontId="3"/>
  </si>
  <si>
    <t>※筋力アップと心肺機能向上</t>
  </si>
  <si>
    <t>③二人組でマッサージ　４０分</t>
    <rPh sb="1" eb="3">
      <t>フタリ</t>
    </rPh>
    <rPh sb="3" eb="4">
      <t>グミ</t>
    </rPh>
    <rPh sb="13" eb="14">
      <t>フン</t>
    </rPh>
    <phoneticPr fontId="3"/>
  </si>
  <si>
    <t>５０ｍ加速走10本　　　　　　30分</t>
    <rPh sb="3" eb="5">
      <t>カソク</t>
    </rPh>
    <rPh sb="5" eb="6">
      <t>ソウ</t>
    </rPh>
    <rPh sb="8" eb="9">
      <t>ホン</t>
    </rPh>
    <rPh sb="17" eb="18">
      <t>フン</t>
    </rPh>
    <phoneticPr fontId="3"/>
  </si>
  <si>
    <t>５０ｍ加速走8本　　　　　　30分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</si>
  <si>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５０ｍ加速走6本　　　　　　25分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</si>
  <si>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５０ｍ加速走５本　　　　　　20分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</si>
  <si>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５０ｍ加速走３本　　　　　　20分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</si>
  <si>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５０ｍ加速走３本　　　　　　25分　　　　　</t>
    <rPh sb="3" eb="5">
      <t>カソク</t>
    </rPh>
    <rPh sb="5" eb="6">
      <t>ソウ</t>
    </rPh>
    <rPh sb="7" eb="8">
      <t>ホン</t>
    </rPh>
    <rPh sb="16" eb="17">
      <t>フン</t>
    </rPh>
    <phoneticPr fontId="3"/>
  </si>
  <si>
    <t>２００ｍ5本　　　　　　２５分</t>
    <rPh sb="5" eb="6">
      <t>ホン</t>
    </rPh>
    <rPh sb="14" eb="15">
      <t>フン</t>
    </rPh>
    <phoneticPr fontId="3"/>
  </si>
  <si>
    <t>２００ｍ６本　　　　　　２５分　　　　　</t>
    <rPh sb="5" eb="6">
      <t>ホン</t>
    </rPh>
    <rPh sb="14" eb="15">
      <t>フン</t>
    </rPh>
    <phoneticPr fontId="3"/>
  </si>
  <si>
    <t>　・５０ｍダッシュ　３本から５本　20m↑30m↓20m</t>
    <rPh sb="11" eb="12">
      <t>ホン</t>
    </rPh>
    <rPh sb="15" eb="16">
      <t>ホン</t>
    </rPh>
    <phoneticPr fontId="3"/>
  </si>
  <si>
    <t>※短時間での効果的な体力アップのトレーニング</t>
  </si>
  <si>
    <t>※１０分交代で２セット</t>
    <rPh sb="3" eb="4">
      <t>フン</t>
    </rPh>
    <rPh sb="4" eb="6">
      <t>コウタイ</t>
    </rPh>
    <phoneticPr fontId="3"/>
  </si>
  <si>
    <t>※スピードは9割の速さ</t>
    <rPh sb="7" eb="8">
      <t>ワリ</t>
    </rPh>
    <rPh sb="9" eb="10">
      <t>ハヤ</t>
    </rPh>
    <phoneticPr fontId="3"/>
  </si>
  <si>
    <t>※スピードは全力</t>
    <rPh sb="6" eb="8">
      <t>ゼンリョク</t>
    </rPh>
    <phoneticPr fontId="3"/>
  </si>
  <si>
    <t>　・６０ｍダッシュ　３本から５本　20m↑40ｍ↓20m</t>
    <rPh sb="11" eb="12">
      <t>ホン</t>
    </rPh>
    <rPh sb="15" eb="16">
      <t>ホン</t>
    </rPh>
    <phoneticPr fontId="3"/>
  </si>
  <si>
    <t>※十分な自覚を持たせて行うことが大事</t>
  </si>
  <si>
    <t>※休息時間は３分０秒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</si>
  <si>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※休息時間は３分３０秒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</si>
  <si>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※休息時間は４分０秒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</si>
  <si>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※休息時間は５分０秒</t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</si>
  <si>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r>
      <t>※休息時間は6分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</si>
  <si>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r>
      <t>※休息時間は7分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9" eb="10">
      <t>ビョウ</t>
    </rPh>
    <phoneticPr fontId="3"/>
  </si>
  <si>
    <t>※２０ｍの加速区間での前傾姿勢注意</t>
    <rPh sb="5" eb="7">
      <t>カソク</t>
    </rPh>
    <rPh sb="7" eb="9">
      <t>クカン</t>
    </rPh>
    <rPh sb="11" eb="13">
      <t>ゼンケイ</t>
    </rPh>
    <rPh sb="13" eb="15">
      <t>シセイ</t>
    </rPh>
    <rPh sb="15" eb="17">
      <t>チュウイ</t>
    </rPh>
    <phoneticPr fontId="3"/>
  </si>
  <si>
    <t>④ショートミーティング　　１０分</t>
    <rPh sb="15" eb="16">
      <t>フン</t>
    </rPh>
    <phoneticPr fontId="3"/>
  </si>
  <si>
    <t>※例　男子６秒０　女子７秒０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</si>
  <si>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男子５秒８　女子６秒８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</si>
  <si>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男子５秒６　女子６秒６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</si>
  <si>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男子５秒４　女子６秒４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</si>
  <si>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男子５秒２　女子６秒２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</si>
  <si>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※例　男子５秒0　女子６秒0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</si>
  <si>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r>
      <t>※例　男子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　女子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8</t>
    </r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</si>
  <si>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※２０ｍの疾走区間での体の起こし注意</t>
    <rPh sb="5" eb="7">
      <t>シッソウ</t>
    </rPh>
    <rPh sb="7" eb="9">
      <t>クカン</t>
    </rPh>
    <rPh sb="11" eb="12">
      <t>カラダ</t>
    </rPh>
    <rPh sb="13" eb="14">
      <t>オ</t>
    </rPh>
    <rPh sb="16" eb="18">
      <t>チュウイ</t>
    </rPh>
    <phoneticPr fontId="3"/>
  </si>
  <si>
    <t>※練習姿勢の反省</t>
    <rPh sb="1" eb="3">
      <t>レンシュウ</t>
    </rPh>
    <rPh sb="3" eb="5">
      <t>シセイ</t>
    </rPh>
    <rPh sb="6" eb="8">
      <t>ハンセイ</t>
    </rPh>
    <phoneticPr fontId="3"/>
  </si>
  <si>
    <t>※ラスト２０ｍの減速は徐々に</t>
    <rPh sb="8" eb="10">
      <t>ゲンソク</t>
    </rPh>
    <rPh sb="11" eb="13">
      <t>ジョジョ</t>
    </rPh>
    <phoneticPr fontId="3"/>
  </si>
  <si>
    <t>※練習内容の理解</t>
    <rPh sb="1" eb="3">
      <t>レンシュウ</t>
    </rPh>
    <rPh sb="3" eb="5">
      <t>ナイヨウ</t>
    </rPh>
    <rPh sb="6" eb="8">
      <t>リカイ</t>
    </rPh>
    <phoneticPr fontId="3"/>
  </si>
  <si>
    <t>※集中した最大スピードで走る力</t>
    <rPh sb="1" eb="3">
      <t>シュウチュウ</t>
    </rPh>
    <rPh sb="5" eb="7">
      <t>サイダイ</t>
    </rPh>
    <rPh sb="12" eb="13">
      <t>ハシ</t>
    </rPh>
    <rPh sb="14" eb="15">
      <t>チカラ</t>
    </rPh>
    <phoneticPr fontId="3"/>
  </si>
  <si>
    <t>スーパーサーキット（中学編）</t>
    <rPh sb="10" eb="12">
      <t>チュウガク</t>
    </rPh>
    <rPh sb="12" eb="13">
      <t>ヘン</t>
    </rPh>
    <phoneticPr fontId="3"/>
  </si>
  <si>
    <t>スーパーサーキット(高校編）</t>
    <rPh sb="10" eb="12">
      <t>コウコウ</t>
    </rPh>
    <rPh sb="12" eb="13">
      <t>ヘン</t>
    </rPh>
    <phoneticPr fontId="3"/>
  </si>
  <si>
    <t>④筋トレ＋ストレッチ　　30分</t>
    <rPh sb="1" eb="2">
      <t>キン</t>
    </rPh>
    <rPh sb="14" eb="15">
      <t>フン</t>
    </rPh>
    <phoneticPr fontId="3"/>
  </si>
  <si>
    <t>④２００ｍジョック＋ストレッチ　　２０分</t>
    <rPh sb="19" eb="20">
      <t>フン</t>
    </rPh>
    <phoneticPr fontId="3"/>
  </si>
  <si>
    <t>※筋トレ＋クーリングダウン</t>
    <rPh sb="1" eb="2">
      <t>キン</t>
    </rPh>
    <phoneticPr fontId="3"/>
  </si>
  <si>
    <t>※クーリングダウン</t>
  </si>
  <si>
    <t>木曜日の練習内容（120分）</t>
    <rPh sb="0" eb="3">
      <t>モクヨウビ</t>
    </rPh>
    <rPh sb="4" eb="6">
      <t>レンシュウ</t>
    </rPh>
    <rPh sb="6" eb="8">
      <t>ナイヨウ</t>
    </rPh>
    <rPh sb="12" eb="13">
      <t>フン</t>
    </rPh>
    <phoneticPr fontId="3"/>
  </si>
  <si>
    <t>金曜日の練習内容（120分）</t>
    <rPh sb="0" eb="3">
      <t>キンヨウビ</t>
    </rPh>
    <rPh sb="4" eb="6">
      <t>レンシュウ</t>
    </rPh>
    <rPh sb="6" eb="8">
      <t>ナイヨウ</t>
    </rPh>
    <rPh sb="12" eb="13">
      <t>フン</t>
    </rPh>
    <phoneticPr fontId="3"/>
  </si>
  <si>
    <t>土曜日の練習内容（120分）</t>
    <rPh sb="0" eb="3">
      <t>ドヨウビ</t>
    </rPh>
    <rPh sb="4" eb="6">
      <t>レンシュウ</t>
    </rPh>
    <rPh sb="6" eb="8">
      <t>ナイヨウ</t>
    </rPh>
    <rPh sb="12" eb="13">
      <t>フン</t>
    </rPh>
    <phoneticPr fontId="3"/>
  </si>
  <si>
    <t>①ジョック１０００ｍ＋ストレッチ　２０分</t>
    <rPh sb="19" eb="20">
      <t>フン</t>
    </rPh>
    <phoneticPr fontId="3"/>
  </si>
  <si>
    <t>①ジョック１０００ｍ＋ストレッチ　１５分</t>
    <rPh sb="19" eb="20">
      <t>フン</t>
    </rPh>
    <phoneticPr fontId="3"/>
  </si>
  <si>
    <t>①筋力トレーニング　　　　　　３０分　　　　　</t>
    <rPh sb="1" eb="3">
      <t>キンリョク</t>
    </rPh>
    <rPh sb="17" eb="18">
      <t>フン</t>
    </rPh>
    <phoneticPr fontId="3"/>
  </si>
  <si>
    <t>　①斜め懸垂（懸垂５回）３０回　②腹筋</t>
    <rPh sb="2" eb="3">
      <t>ナナ</t>
    </rPh>
    <rPh sb="4" eb="6">
      <t>ケンスイ</t>
    </rPh>
    <rPh sb="7" eb="9">
      <t>ケンスイ</t>
    </rPh>
    <rPh sb="10" eb="11">
      <t>カイ</t>
    </rPh>
    <rPh sb="14" eb="15">
      <t>カイ</t>
    </rPh>
    <rPh sb="17" eb="19">
      <t>フッキン</t>
    </rPh>
    <phoneticPr fontId="3"/>
  </si>
  <si>
    <t>　③ハードルジャンプ１５台④背筋⑤デプスジャンプ</t>
    <rPh sb="12" eb="13">
      <t>ダイ</t>
    </rPh>
    <rPh sb="14" eb="16">
      <t>セスジ</t>
    </rPh>
    <phoneticPr fontId="3"/>
  </si>
  <si>
    <t>②走基本　　　　　　　　　３０分</t>
    <rPh sb="1" eb="2">
      <t>ソウ</t>
    </rPh>
    <rPh sb="2" eb="4">
      <t>キホン</t>
    </rPh>
    <rPh sb="15" eb="16">
      <t>フン</t>
    </rPh>
    <phoneticPr fontId="3"/>
  </si>
  <si>
    <t>②走基本　　　　　　　　　２０分</t>
    <rPh sb="1" eb="2">
      <t>ソウ</t>
    </rPh>
    <rPh sb="2" eb="4">
      <t>キホン</t>
    </rPh>
    <rPh sb="15" eb="16">
      <t>フン</t>
    </rPh>
    <phoneticPr fontId="3"/>
  </si>
  <si>
    <t>※筋力アップと心肺機能向上</t>
    <rPh sb="1" eb="3">
      <t>キンリョク</t>
    </rPh>
    <rPh sb="7" eb="8">
      <t>ココロ</t>
    </rPh>
    <rPh sb="8" eb="11">
      <t>ハイキノウ</t>
    </rPh>
    <rPh sb="11" eb="13">
      <t>コウジョウ</t>
    </rPh>
    <phoneticPr fontId="3"/>
  </si>
  <si>
    <t>※短時間での効果的な体力アップのトレーニング</t>
    <rPh sb="1" eb="4">
      <t>タンジカン</t>
    </rPh>
    <rPh sb="6" eb="9">
      <t>コウカテキ</t>
    </rPh>
    <rPh sb="10" eb="12">
      <t>タイリョク</t>
    </rPh>
    <phoneticPr fontId="3"/>
  </si>
  <si>
    <t>※十分な自覚を持たせて行うことが大事</t>
    <rPh sb="1" eb="3">
      <t>ジュウブン</t>
    </rPh>
    <rPh sb="4" eb="6">
      <t>ジカク</t>
    </rPh>
    <rPh sb="7" eb="8">
      <t>モ</t>
    </rPh>
    <rPh sb="11" eb="12">
      <t>オコナ</t>
    </rPh>
    <rPh sb="16" eb="18">
      <t>ダイジ</t>
    </rPh>
    <phoneticPr fontId="3"/>
  </si>
  <si>
    <t>　・４０ｍダッシュ　３本から５本</t>
    <rPh sb="11" eb="12">
      <t>ホン</t>
    </rPh>
    <rPh sb="15" eb="16">
      <t>ホン</t>
    </rPh>
    <phoneticPr fontId="3"/>
  </si>
  <si>
    <t>５０ｍ加速走10本　　　　　　30分</t>
  </si>
  <si>
    <t>　・５０ｍダッシュ　３本から５本</t>
    <rPh sb="11" eb="12">
      <t>ホン</t>
    </rPh>
    <rPh sb="15" eb="16">
      <t>ホン</t>
    </rPh>
    <phoneticPr fontId="3"/>
  </si>
  <si>
    <t>　・６０ｍダッシュ　３本から５本</t>
    <rPh sb="11" eb="12">
      <t>ホン</t>
    </rPh>
    <rPh sb="15" eb="16">
      <t>ホン</t>
    </rPh>
    <phoneticPr fontId="3"/>
  </si>
  <si>
    <t>③種目の基本　　　　　３０分</t>
    <rPh sb="1" eb="3">
      <t>シュモク</t>
    </rPh>
    <rPh sb="4" eb="6">
      <t>キホン</t>
    </rPh>
    <rPh sb="13" eb="14">
      <t>フン</t>
    </rPh>
    <phoneticPr fontId="3"/>
  </si>
  <si>
    <t>＋１</t>
  </si>
  <si>
    <t>③筋力トレーニング　　　　　　３０分　　　　　</t>
  </si>
  <si>
    <t>※短距離は５０ｍ加速走10本　　　　　　30分</t>
  </si>
  <si>
    <t>※短距離は</t>
    <rPh sb="1" eb="4">
      <t>タンキョリ</t>
    </rPh>
    <phoneticPr fontId="3"/>
  </si>
  <si>
    <t>・スーパーサーキット１周５分×３周</t>
  </si>
  <si>
    <t>※それぞれの第二種目の基本内容を行う</t>
    <rPh sb="6" eb="8">
      <t>ダイニ</t>
    </rPh>
    <rPh sb="8" eb="10">
      <t>シュモク</t>
    </rPh>
    <rPh sb="11" eb="13">
      <t>キホン</t>
    </rPh>
    <rPh sb="13" eb="15">
      <t>ナイヨウ</t>
    </rPh>
    <rPh sb="16" eb="17">
      <t>オコナ</t>
    </rPh>
    <phoneticPr fontId="3"/>
  </si>
  <si>
    <t>　　①斜め懸垂（懸垂５回）３０回　②腹筋</t>
  </si>
  <si>
    <t>※市内大会や支部大会の第二種目の開発</t>
    <rPh sb="1" eb="3">
      <t>シナイ</t>
    </rPh>
    <rPh sb="3" eb="5">
      <t>タイカイ</t>
    </rPh>
    <rPh sb="6" eb="8">
      <t>シブ</t>
    </rPh>
    <rPh sb="8" eb="10">
      <t>タイカイ</t>
    </rPh>
    <rPh sb="11" eb="12">
      <t>ダイ</t>
    </rPh>
    <rPh sb="12" eb="13">
      <t>ニ</t>
    </rPh>
    <rPh sb="13" eb="15">
      <t>シュモク</t>
    </rPh>
    <rPh sb="16" eb="18">
      <t>カイハツ</t>
    </rPh>
    <phoneticPr fontId="3"/>
  </si>
  <si>
    <t>　　③ハードルジャンプ１５台　④背筋</t>
  </si>
  <si>
    <t>④筋力トレーニング　　　２０分</t>
  </si>
  <si>
    <t>　　⑤デプスジャンプ</t>
  </si>
  <si>
    <t>※筋力・筋パワー養成系（ABCから１種目）</t>
  </si>
  <si>
    <t>A　腹筋・背筋・懸垂</t>
  </si>
  <si>
    <t>400mの1週間の練習</t>
  </si>
  <si>
    <t>４００ｍトレーニング手段</t>
    <rPh sb="10" eb="12">
      <t>シュダン</t>
    </rPh>
    <phoneticPr fontId="3"/>
  </si>
  <si>
    <t>心肺機能の養成とスピード刺激</t>
    <rPh sb="0" eb="2">
      <t>シンパイ</t>
    </rPh>
    <rPh sb="2" eb="4">
      <t>キノウ</t>
    </rPh>
    <rPh sb="5" eb="7">
      <t>ヨウセイ</t>
    </rPh>
    <rPh sb="12" eb="14">
      <t>シゲキ</t>
    </rPh>
    <phoneticPr fontId="3"/>
  </si>
  <si>
    <t>休養明けの心肺機能回復</t>
    <rPh sb="0" eb="2">
      <t>キュウヨウ</t>
    </rPh>
    <rPh sb="2" eb="3">
      <t>ア</t>
    </rPh>
    <rPh sb="5" eb="7">
      <t>シンパイ</t>
    </rPh>
    <rPh sb="7" eb="9">
      <t>キノウ</t>
    </rPh>
    <rPh sb="9" eb="11">
      <t>カイフク</t>
    </rPh>
    <phoneticPr fontId="3"/>
  </si>
  <si>
    <t>③１０００ｍ3本（８００ｍ種目）２５分　　　　　</t>
    <rPh sb="7" eb="8">
      <t>ホン</t>
    </rPh>
    <rPh sb="13" eb="15">
      <t>シュモク</t>
    </rPh>
    <rPh sb="18" eb="19">
      <t>フン</t>
    </rPh>
    <phoneticPr fontId="3"/>
  </si>
  <si>
    <t>③１０００ｍ3本（８００ｍ種目）30分　　</t>
    <rPh sb="7" eb="8">
      <t>ホン</t>
    </rPh>
    <rPh sb="13" eb="15">
      <t>シュモク</t>
    </rPh>
    <rPh sb="18" eb="19">
      <t>フン</t>
    </rPh>
    <phoneticPr fontId="3"/>
  </si>
  <si>
    <t>③１０００ｍ２本（８００ｍ種目）２５分　　　　　</t>
    <rPh sb="7" eb="8">
      <t>ホン</t>
    </rPh>
    <rPh sb="13" eb="15">
      <t>シュモク</t>
    </rPh>
    <rPh sb="18" eb="19">
      <t>フン</t>
    </rPh>
    <phoneticPr fontId="3"/>
  </si>
  <si>
    <r>
      <t>※スピードは8</t>
    </r>
    <r>
      <rPr>
        <sz val="11"/>
        <rFont val="ＭＳ Ｐゴシック"/>
        <family val="3"/>
        <charset val="128"/>
      </rPr>
      <t>0％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</si>
  <si>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※スピードは8</t>
    </r>
    <r>
      <rPr>
        <sz val="11"/>
        <rFont val="ＭＳ Ｐゴシック"/>
        <family val="3"/>
        <charset val="128"/>
      </rPr>
      <t>5％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</si>
  <si>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</t>
    </r>
    <r>
      <rPr>
        <sz val="11"/>
        <rFont val="ＭＳ Ｐゴシック"/>
        <family val="3"/>
        <charset val="128"/>
      </rPr>
      <t>90％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</si>
  <si>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r>
      <t>※スピードは9</t>
    </r>
    <r>
      <rPr>
        <sz val="11"/>
        <rFont val="ＭＳ Ｐゴシック"/>
        <family val="3"/>
        <charset val="128"/>
      </rPr>
      <t>5％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</si>
  <si>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t>※スピードは全力走</t>
    <rPh sb="6" eb="8">
      <t>ゼンリョク</t>
    </rPh>
    <rPh sb="8" eb="9">
      <t>ソウ</t>
    </rPh>
    <phoneticPr fontId="3"/>
  </si>
  <si>
    <r>
      <t>※休息時間は1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Ph sb="1" eb="3">
      <t>キュウソク</t>
    </rPh>
    <rPh sb="3" eb="5">
      <t>ジカン</t>
    </rPh>
    <rPh sb="8" eb="9">
      <t>フン</t>
    </rPh>
    <phoneticPr fontId="3"/>
  </si>
  <si>
    <t>※例　男子３分１０秒女子３分３０秒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</si>
  <si>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男子３分１５秒女子３分４０秒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</si>
  <si>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男子３分１０秒女子３分４０秒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</si>
  <si>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男子３分０５秒女子３分３０秒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</si>
  <si>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男子３分００秒女子３分２０秒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</si>
  <si>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男子２分５８秒女子３分１５秒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</si>
  <si>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男子２分５５秒女子３分１３秒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</si>
  <si>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男子２分５３秒女子３分１０秒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</si>
  <si>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※スピード持続力養成</t>
    <rPh sb="5" eb="7">
      <t>ジゾク</t>
    </rPh>
    <rPh sb="7" eb="8">
      <t>チカラ</t>
    </rPh>
    <rPh sb="8" eb="10">
      <t>ヨウセイ</t>
    </rPh>
    <phoneticPr fontId="3"/>
  </si>
  <si>
    <t>①ジョック２０００ｍ＋ストレッチ　１５分</t>
  </si>
  <si>
    <t>※２０００ｍジョックは200m60秒の速さ</t>
  </si>
  <si>
    <t>③６００ｍ４本     ２５分　　　　　</t>
    <rPh sb="6" eb="7">
      <t>ホン</t>
    </rPh>
    <rPh sb="14" eb="15">
      <t>フン</t>
    </rPh>
    <phoneticPr fontId="3"/>
  </si>
  <si>
    <t>③６００ｍ３本     ２５分　　　　　</t>
    <rPh sb="6" eb="7">
      <t>ホン</t>
    </rPh>
    <rPh sb="14" eb="15">
      <t>フン</t>
    </rPh>
    <phoneticPr fontId="3"/>
  </si>
  <si>
    <t>③６００ｍ３本     ２５分</t>
    <rPh sb="6" eb="7">
      <t>ホン</t>
    </rPh>
    <rPh sb="14" eb="15">
      <t>フン</t>
    </rPh>
    <phoneticPr fontId="3"/>
  </si>
  <si>
    <t>③６００ｍ2本     ２５分</t>
    <rPh sb="6" eb="7">
      <t>ホン</t>
    </rPh>
    <rPh sb="14" eb="15">
      <t>フン</t>
    </rPh>
    <phoneticPr fontId="3"/>
  </si>
  <si>
    <t>③６００ｍ２本     ２５分　　　　　</t>
    <rPh sb="6" eb="7">
      <t>ホン</t>
    </rPh>
    <rPh sb="14" eb="15">
      <t>フン</t>
    </rPh>
    <phoneticPr fontId="3"/>
  </si>
  <si>
    <t>※ストレッチは十分に</t>
  </si>
  <si>
    <t xml:space="preserve">②40秒走×7本　 35分 </t>
  </si>
  <si>
    <t>※ゴールから250m,260m,270m,280m,290m,</t>
  </si>
  <si>
    <t>②走基本　　　　　　　　　１５分</t>
  </si>
  <si>
    <t>※例　男子１分５０秒女子１分５５秒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</si>
  <si>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男子１分４８秒女子１分５３秒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</si>
  <si>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男子１分４５秒女子１分５１秒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</si>
  <si>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男子１分４０秒女子１分５０秒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</si>
  <si>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男子１分３８秒女子１分４８秒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</si>
  <si>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男子１分３５秒女子１分４５秒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</si>
  <si>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男子１分３３秒女子１分４２秒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</si>
  <si>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>※例　男子１分３１秒女子１分４０秒</t>
    <rPh sb="1" eb="2">
      <t>レイ</t>
    </rPh>
    <rPh sb="3" eb="5">
      <t>ダンシ</t>
    </rPh>
    <rPh sb="6" eb="7">
      <t>フン</t>
    </rPh>
    <rPh sb="9" eb="10">
      <t>ビョウ</t>
    </rPh>
    <rPh sb="10" eb="12">
      <t>ジョシ</t>
    </rPh>
    <rPh sb="13" eb="14">
      <t>フン</t>
    </rPh>
    <rPh sb="16" eb="17">
      <t>ビョウ</t>
    </rPh>
    <phoneticPr fontId="3"/>
  </si>
  <si>
    <t xml:space="preserve">　300mと10ｍづつ距離を伸ばしていく。 </t>
  </si>
  <si>
    <t>　・膝上げ等基本動作　７分</t>
  </si>
  <si>
    <t>※速いスピードでの持続力の養成</t>
    <rPh sb="1" eb="2">
      <t>ハヤ</t>
    </rPh>
    <rPh sb="9" eb="11">
      <t>ジゾク</t>
    </rPh>
    <rPh sb="11" eb="12">
      <t>チカラ</t>
    </rPh>
    <rPh sb="13" eb="15">
      <t>ヨウセイ</t>
    </rPh>
    <phoneticPr fontId="3"/>
  </si>
  <si>
    <t>※休息はゴールからスタート地点まで</t>
  </si>
  <si>
    <t>　・ショートスプリント　　８分</t>
  </si>
  <si>
    <t xml:space="preserve">　歩いていく時間　3分から4分 </t>
  </si>
  <si>
    <t>※動き作りは各２本</t>
    <rPh sb="1" eb="2">
      <t>ウゴ</t>
    </rPh>
    <rPh sb="3" eb="4">
      <t>ツク</t>
    </rPh>
    <rPh sb="6" eb="7">
      <t>カク</t>
    </rPh>
    <rPh sb="8" eb="9">
      <t>ホン</t>
    </rPh>
    <phoneticPr fontId="3"/>
  </si>
  <si>
    <t xml:space="preserve">※一番速く後ろにいるものが合図をする。 </t>
  </si>
  <si>
    <t>※時間をかけずスピーディに</t>
    <rPh sb="1" eb="3">
      <t>ジカン</t>
    </rPh>
    <phoneticPr fontId="3"/>
  </si>
  <si>
    <t>※ゴール付近でタイム係りは30秒から31,32,</t>
  </si>
  <si>
    <t>③300m×6本　　　　40分</t>
    <rPh sb="7" eb="8">
      <t>ホン</t>
    </rPh>
    <rPh sb="14" eb="15">
      <t>フン</t>
    </rPh>
    <phoneticPr fontId="3"/>
  </si>
  <si>
    <t>③300m×5本　　　　３５分</t>
    <rPh sb="7" eb="8">
      <t>ホン</t>
    </rPh>
    <rPh sb="14" eb="15">
      <t>フン</t>
    </rPh>
    <phoneticPr fontId="3"/>
  </si>
  <si>
    <t>③300m×4本　　　　３５分</t>
    <rPh sb="7" eb="8">
      <t>ホン</t>
    </rPh>
    <rPh sb="14" eb="15">
      <t>フン</t>
    </rPh>
    <phoneticPr fontId="3"/>
  </si>
  <si>
    <t>③300m×3本　　　　３５分</t>
    <rPh sb="7" eb="8">
      <t>ホン</t>
    </rPh>
    <rPh sb="14" eb="15">
      <t>フン</t>
    </rPh>
    <phoneticPr fontId="3"/>
  </si>
  <si>
    <t>③300m×2本　　　　３５分</t>
    <rPh sb="7" eb="8">
      <t>ホン</t>
    </rPh>
    <rPh sb="14" eb="15">
      <t>フン</t>
    </rPh>
    <phoneticPr fontId="3"/>
  </si>
  <si>
    <t xml:space="preserve">　33,34,・・・と流し読みする。 </t>
  </si>
  <si>
    <t>※休息は7分</t>
    <rPh sb="1" eb="3">
      <t>キュウソク</t>
    </rPh>
    <rPh sb="5" eb="6">
      <t>フン</t>
    </rPh>
    <phoneticPr fontId="3"/>
  </si>
  <si>
    <t>※休息は１０分</t>
    <rPh sb="1" eb="3">
      <t>キュウソク</t>
    </rPh>
    <rPh sb="6" eb="7">
      <t>フン</t>
    </rPh>
    <phoneticPr fontId="3"/>
  </si>
  <si>
    <t>※休息は１０分</t>
  </si>
  <si>
    <t>※80％のスピードで走る</t>
    <rPh sb="10" eb="11">
      <t>ハシ</t>
    </rPh>
    <phoneticPr fontId="3"/>
  </si>
  <si>
    <r>
      <t>※8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％のスピードで走る</t>
    </r>
    <rPh sb="10" eb="11">
      <t>ハシ</t>
    </rPh>
    <phoneticPr fontId="3"/>
  </si>
  <si>
    <r>
      <t>※9</t>
    </r>
    <r>
      <rPr>
        <sz val="11"/>
        <rFont val="ＭＳ Ｐゴシック"/>
        <family val="3"/>
        <charset val="128"/>
      </rPr>
      <t>0％</t>
    </r>
    <r>
      <rPr>
        <sz val="11"/>
        <rFont val="ＭＳ Ｐゴシック"/>
        <family val="3"/>
        <charset val="128"/>
      </rPr>
      <t>のスピードで走る</t>
    </r>
    <rPh sb="10" eb="11">
      <t>ハシ</t>
    </rPh>
    <phoneticPr fontId="3"/>
  </si>
  <si>
    <r>
      <t>※9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％のスピードで走る</t>
    </r>
    <rPh sb="10" eb="11">
      <t>ハシ</t>
    </rPh>
    <phoneticPr fontId="3"/>
  </si>
  <si>
    <t>※全力のスピードで走る</t>
    <rPh sb="1" eb="3">
      <t>ゼンリョク</t>
    </rPh>
    <rPh sb="9" eb="10">
      <t>ハシ</t>
    </rPh>
    <phoneticPr fontId="3"/>
  </si>
  <si>
    <t>③筋力トレーニング　　　　　　１５分　　　　　</t>
  </si>
  <si>
    <t>※90％のスピードで走る</t>
  </si>
  <si>
    <t>　　男子○秒×４本</t>
    <rPh sb="2" eb="4">
      <t>ダンシ</t>
    </rPh>
    <rPh sb="5" eb="6">
      <t>ビョウ</t>
    </rPh>
    <rPh sb="8" eb="9">
      <t>ホン</t>
    </rPh>
    <phoneticPr fontId="3"/>
  </si>
  <si>
    <t>　　男子○秒×3本</t>
    <rPh sb="2" eb="4">
      <t>ダンシ</t>
    </rPh>
    <rPh sb="5" eb="6">
      <t>ビョウ</t>
    </rPh>
    <rPh sb="8" eb="9">
      <t>ホン</t>
    </rPh>
    <phoneticPr fontId="3"/>
  </si>
  <si>
    <t>　　男子○秒×2本</t>
    <rPh sb="2" eb="4">
      <t>ダンシ</t>
    </rPh>
    <rPh sb="5" eb="6">
      <t>ビョウ</t>
    </rPh>
    <rPh sb="8" eb="9">
      <t>ホン</t>
    </rPh>
    <phoneticPr fontId="3"/>
  </si>
  <si>
    <t>　400m　５６秒ベストの300m換算は４２秒</t>
    <rPh sb="8" eb="9">
      <t>ビョウ</t>
    </rPh>
    <rPh sb="17" eb="19">
      <t>カンサン</t>
    </rPh>
    <rPh sb="22" eb="23">
      <t>ビョウ</t>
    </rPh>
    <phoneticPr fontId="3"/>
  </si>
  <si>
    <t>　42秒の80％のスピードは５２秒５</t>
    <rPh sb="3" eb="4">
      <t>ビョウ</t>
    </rPh>
    <rPh sb="16" eb="17">
      <t>ビョウ</t>
    </rPh>
    <phoneticPr fontId="3"/>
  </si>
  <si>
    <t>　42秒の85％のスピードは49秒5</t>
    <rPh sb="3" eb="4">
      <t>ビョウ</t>
    </rPh>
    <rPh sb="16" eb="17">
      <t>ビョウ</t>
    </rPh>
    <phoneticPr fontId="3"/>
  </si>
  <si>
    <r>
      <t>　42秒の90％のスピードは</t>
    </r>
    <r>
      <rPr>
        <sz val="11"/>
        <rFont val="ＭＳ Ｐゴシック"/>
        <family val="3"/>
        <charset val="128"/>
      </rPr>
      <t>46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5</t>
    </r>
    <rPh sb="3" eb="4">
      <t>ビョウ</t>
    </rPh>
    <rPh sb="16" eb="17">
      <t>ビョウ</t>
    </rPh>
    <phoneticPr fontId="3"/>
  </si>
  <si>
    <r>
      <t>　42秒の９５％のスピードは</t>
    </r>
    <r>
      <rPr>
        <sz val="11"/>
        <rFont val="ＭＳ Ｐゴシック"/>
        <family val="3"/>
        <charset val="128"/>
      </rPr>
      <t>44</t>
    </r>
    <r>
      <rPr>
        <sz val="11"/>
        <rFont val="ＭＳ Ｐゴシック"/>
        <family val="3"/>
        <charset val="128"/>
      </rPr>
      <t>秒</t>
    </r>
    <r>
      <rPr>
        <sz val="11"/>
        <rFont val="ＭＳ Ｐゴシック"/>
        <family val="3"/>
        <charset val="128"/>
      </rPr>
      <t>0</t>
    </r>
    <rPh sb="3" eb="4">
      <t>ビョウ</t>
    </rPh>
    <rPh sb="16" eb="17">
      <t>ビョウ</t>
    </rPh>
    <phoneticPr fontId="3"/>
  </si>
  <si>
    <t>40秒間走の説明</t>
    <rPh sb="2" eb="4">
      <t>ビョウカン</t>
    </rPh>
    <rPh sb="4" eb="5">
      <t>ソウ</t>
    </rPh>
    <rPh sb="6" eb="8">
      <t>セツメイ</t>
    </rPh>
    <phoneticPr fontId="3"/>
  </si>
  <si>
    <t>③２００ｍ８本　　　　　　２５分　　　　　</t>
    <rPh sb="6" eb="7">
      <t>ホン</t>
    </rPh>
    <rPh sb="15" eb="16">
      <t>フン</t>
    </rPh>
    <phoneticPr fontId="3"/>
  </si>
  <si>
    <t>③２００ｍ６本　　　　　　35分　　　　　</t>
    <rPh sb="6" eb="7">
      <t>ホン</t>
    </rPh>
    <rPh sb="15" eb="16">
      <t>フン</t>
    </rPh>
    <phoneticPr fontId="3"/>
  </si>
  <si>
    <t>③２００ｍ6本　　　　　　３５分</t>
    <rPh sb="6" eb="7">
      <t>ホン</t>
    </rPh>
    <rPh sb="15" eb="16">
      <t>フン</t>
    </rPh>
    <phoneticPr fontId="3"/>
  </si>
  <si>
    <t>http://homepage1.nifty.com/ranranran/w400m.htm</t>
  </si>
  <si>
    <t>④筋トレ＋ストレッチ　　30分</t>
  </si>
  <si>
    <t>④２００ｍジョック＋ストレッチ　　２０分</t>
  </si>
  <si>
    <t>※筋トレ＋クーリングダウン</t>
  </si>
  <si>
    <t>※レース感覚での最大スピード能力</t>
    <rPh sb="4" eb="6">
      <t>カンカク</t>
    </rPh>
    <rPh sb="8" eb="10">
      <t>サイダイ</t>
    </rPh>
    <rPh sb="14" eb="16">
      <t>ノウリョク</t>
    </rPh>
    <phoneticPr fontId="3"/>
  </si>
  <si>
    <t>③６０００ｍビルドアップ　　２５分　　　　　</t>
    <rPh sb="16" eb="17">
      <t>フン</t>
    </rPh>
    <phoneticPr fontId="3"/>
  </si>
  <si>
    <t>※最初の2000ｍ　200m55秒</t>
    <rPh sb="1" eb="3">
      <t>サイショ</t>
    </rPh>
    <rPh sb="16" eb="17">
      <t>ビョウ</t>
    </rPh>
    <phoneticPr fontId="3"/>
  </si>
  <si>
    <t>①筋力トレーニング　　　　　　２０分　　　　　</t>
    <rPh sb="1" eb="3">
      <t>キンリョク</t>
    </rPh>
    <rPh sb="17" eb="18">
      <t>フン</t>
    </rPh>
    <phoneticPr fontId="3"/>
  </si>
  <si>
    <t>※次の2000ｍ　200m50秒</t>
    <rPh sb="1" eb="2">
      <t>ツギ</t>
    </rPh>
    <rPh sb="15" eb="16">
      <t>ビョウ</t>
    </rPh>
    <phoneticPr fontId="3"/>
  </si>
  <si>
    <t>※次の2000ｍ　200m48秒</t>
    <rPh sb="1" eb="2">
      <t>ツギ</t>
    </rPh>
    <rPh sb="15" eb="16">
      <t>ビョウ</t>
    </rPh>
    <phoneticPr fontId="3"/>
  </si>
  <si>
    <t>※次の2000ｍ　200m45秒</t>
    <rPh sb="1" eb="2">
      <t>ツギ</t>
    </rPh>
    <rPh sb="15" eb="16">
      <t>ビョウ</t>
    </rPh>
    <phoneticPr fontId="3"/>
  </si>
  <si>
    <t>※次の1000m　200m45秒</t>
    <rPh sb="1" eb="2">
      <t>ツギ</t>
    </rPh>
    <rPh sb="15" eb="16">
      <t>ビョウ</t>
    </rPh>
    <phoneticPr fontId="3"/>
  </si>
  <si>
    <t>※次の1000m　200m43秒</t>
    <rPh sb="1" eb="2">
      <t>ツギ</t>
    </rPh>
    <rPh sb="15" eb="16">
      <t>ビョウ</t>
    </rPh>
    <phoneticPr fontId="3"/>
  </si>
  <si>
    <t>※次の1000m　200m42秒</t>
    <rPh sb="1" eb="2">
      <t>ツギ</t>
    </rPh>
    <rPh sb="15" eb="16">
      <t>ビョウ</t>
    </rPh>
    <phoneticPr fontId="3"/>
  </si>
  <si>
    <t>※ラスト1000m　20042秒</t>
    <rPh sb="15" eb="16">
      <t>ビョウ</t>
    </rPh>
    <phoneticPr fontId="3"/>
  </si>
  <si>
    <t>※ラスト1000m　20041秒</t>
    <rPh sb="15" eb="16">
      <t>ビョウ</t>
    </rPh>
    <phoneticPr fontId="3"/>
  </si>
  <si>
    <t>※ラスト1000m　200m39秒</t>
    <rPh sb="16" eb="17">
      <t>ビョウ</t>
    </rPh>
    <phoneticPr fontId="3"/>
  </si>
  <si>
    <t>※ラスト1000mはフリーのスピード</t>
  </si>
  <si>
    <t>※特にラスト400mはスパートする。</t>
    <rPh sb="1" eb="2">
      <t>トク</t>
    </rPh>
    <phoneticPr fontId="3"/>
  </si>
  <si>
    <t>③１０００ｍ１本　　　　５分　　　　　</t>
    <rPh sb="7" eb="8">
      <t>ホン</t>
    </rPh>
    <rPh sb="13" eb="14">
      <t>フン</t>
    </rPh>
    <phoneticPr fontId="3"/>
  </si>
  <si>
    <t>※動き作りは各２本</t>
  </si>
  <si>
    <t>※時間をかけずスピーディに</t>
  </si>
  <si>
    <t>※最大スピード養成</t>
    <rPh sb="1" eb="3">
      <t>サイダイ</t>
    </rPh>
    <rPh sb="7" eb="9">
      <t>ヨウセイ</t>
    </rPh>
    <phoneticPr fontId="3"/>
  </si>
  <si>
    <t>※Aチーム３分１０秒</t>
    <rPh sb="6" eb="7">
      <t>フン</t>
    </rPh>
    <rPh sb="9" eb="10">
      <t>ビョウ</t>
    </rPh>
    <phoneticPr fontId="3"/>
  </si>
  <si>
    <t>※Aチーム３分０５秒</t>
    <rPh sb="6" eb="7">
      <t>フン</t>
    </rPh>
    <rPh sb="9" eb="10">
      <t>ビョウ</t>
    </rPh>
    <phoneticPr fontId="3"/>
  </si>
  <si>
    <t>※Aチーム３分００秒</t>
    <rPh sb="6" eb="7">
      <t>フン</t>
    </rPh>
    <rPh sb="9" eb="10">
      <t>ビョウ</t>
    </rPh>
    <phoneticPr fontId="3"/>
  </si>
  <si>
    <r>
      <t>※Aチーム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50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</si>
  <si>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 xml:space="preserve">②40秒走×8本　 35分 </t>
  </si>
  <si>
    <t xml:space="preserve">②40秒走×6本　 30分 </t>
  </si>
  <si>
    <t xml:space="preserve">②40秒走×4本　 ２５分 </t>
  </si>
  <si>
    <t xml:space="preserve">②40秒走×3本　 ２0分 </t>
  </si>
  <si>
    <t xml:space="preserve">②40秒走×5本　 ２５分 </t>
  </si>
  <si>
    <t xml:space="preserve">②40秒走×6本　 ２５分 </t>
  </si>
  <si>
    <t xml:space="preserve">②40秒走×7本　 ２５分 </t>
  </si>
  <si>
    <t>＋1</t>
  </si>
  <si>
    <t>④筋力トレーニング　　　15分</t>
  </si>
  <si>
    <r>
      <t xml:space="preserve">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腹筋・背筋・懸垂　　　</t>
    </r>
  </si>
  <si>
    <t>⑤１000mジョック＋ストレッチ　１０分</t>
  </si>
  <si>
    <t>800mの1週間の練習</t>
  </si>
  <si>
    <t>A4縦印刷</t>
  </si>
  <si>
    <t>８００ｍトレーニング手段</t>
    <rPh sb="10" eb="12">
      <t>シュダン</t>
    </rPh>
    <phoneticPr fontId="3"/>
  </si>
  <si>
    <t>心肺機能の養成</t>
    <rPh sb="0" eb="1">
      <t>ココロ</t>
    </rPh>
    <rPh sb="1" eb="4">
      <t>ハイキノウ</t>
    </rPh>
    <rPh sb="5" eb="7">
      <t>ヨウセイ</t>
    </rPh>
    <phoneticPr fontId="3"/>
  </si>
  <si>
    <t>休み明けの刺激療法</t>
    <rPh sb="0" eb="1">
      <t>ヤス</t>
    </rPh>
    <rPh sb="2" eb="3">
      <t>ア</t>
    </rPh>
    <rPh sb="5" eb="7">
      <t>シゲキ</t>
    </rPh>
    <rPh sb="7" eb="9">
      <t>リョウホウ</t>
    </rPh>
    <phoneticPr fontId="3"/>
  </si>
  <si>
    <t>③１０００ｍ2本（８００ｍ種目）30分　　</t>
    <rPh sb="7" eb="8">
      <t>ホン</t>
    </rPh>
    <rPh sb="13" eb="15">
      <t>シュモク</t>
    </rPh>
    <rPh sb="18" eb="19">
      <t>フン</t>
    </rPh>
    <phoneticPr fontId="3"/>
  </si>
  <si>
    <t>③１０００ｍ4本（８００ｍ種目）３５分　　　　　</t>
    <rPh sb="7" eb="8">
      <t>ホン</t>
    </rPh>
    <rPh sb="13" eb="15">
      <t>シュモク</t>
    </rPh>
    <rPh sb="18" eb="19">
      <t>フン</t>
    </rPh>
    <phoneticPr fontId="3"/>
  </si>
  <si>
    <t>筋スピード持続力の養成</t>
    <rPh sb="0" eb="1">
      <t>スジ</t>
    </rPh>
    <rPh sb="5" eb="8">
      <t>ジゾクリョク</t>
    </rPh>
    <rPh sb="9" eb="11">
      <t>ヨウセイ</t>
    </rPh>
    <phoneticPr fontId="3"/>
  </si>
  <si>
    <t>より速いスピード維持</t>
    <rPh sb="2" eb="3">
      <t>ハヤ</t>
    </rPh>
    <rPh sb="8" eb="10">
      <t>イジ</t>
    </rPh>
    <phoneticPr fontId="3"/>
  </si>
  <si>
    <t>最大スピード</t>
    <rPh sb="0" eb="2">
      <t>サイダイ</t>
    </rPh>
    <phoneticPr fontId="3"/>
  </si>
  <si>
    <t>全力走による最大スピード</t>
    <rPh sb="0" eb="3">
      <t>ゼンリョクソウ</t>
    </rPh>
    <rPh sb="6" eb="8">
      <t>サイダイ</t>
    </rPh>
    <phoneticPr fontId="3"/>
  </si>
  <si>
    <t>①ジョック２０００ｍ＋ストレッチ　２０分</t>
  </si>
  <si>
    <t>※１０００ｍのスピードは５分から６分の速さ</t>
  </si>
  <si>
    <t>③６００ｍ6本     ３５分　　　　　</t>
    <rPh sb="6" eb="7">
      <t>ホン</t>
    </rPh>
    <rPh sb="14" eb="15">
      <t>フン</t>
    </rPh>
    <phoneticPr fontId="3"/>
  </si>
  <si>
    <t>③３００ｍ５本（８００ｍ）２５分　　　　　</t>
    <rPh sb="6" eb="7">
      <t>ホン</t>
    </rPh>
    <rPh sb="15" eb="16">
      <t>フン</t>
    </rPh>
    <phoneticPr fontId="3"/>
  </si>
  <si>
    <t>③３００ｍ４本（８００ｍ）２５分　　　　　</t>
    <rPh sb="6" eb="7">
      <t>ホン</t>
    </rPh>
    <rPh sb="15" eb="16">
      <t>フン</t>
    </rPh>
    <phoneticPr fontId="3"/>
  </si>
  <si>
    <t>③３００ｍ３本（８００ｍ）30分</t>
    <rPh sb="6" eb="7">
      <t>ホン</t>
    </rPh>
    <rPh sb="15" eb="16">
      <t>フン</t>
    </rPh>
    <phoneticPr fontId="3"/>
  </si>
  <si>
    <r>
      <t>※スピードは90</t>
    </r>
    <r>
      <rPr>
        <sz val="11"/>
        <rFont val="ＭＳ Ｐゴシック"/>
        <family val="3"/>
        <charset val="128"/>
      </rPr>
      <t>％</t>
    </r>
    <r>
      <rPr>
        <sz val="11"/>
        <rFont val="ＭＳ Ｐゴシック"/>
        <family val="3"/>
        <charset val="128"/>
      </rPr>
      <t>の速さ</t>
    </r>
    <rPh sb="10" eb="11">
      <t>ハヤ</t>
    </rPh>
    <phoneticPr fontId="3"/>
  </si>
  <si>
    <t>※休息時間は４分</t>
    <rPh sb="1" eb="3">
      <t>キュウソク</t>
    </rPh>
    <rPh sb="3" eb="5">
      <t>ジカン</t>
    </rPh>
    <rPh sb="7" eb="8">
      <t>フン</t>
    </rPh>
    <phoneticPr fontId="3"/>
  </si>
  <si>
    <t>③１０００ｍ１本　　　　５分　　　　　</t>
  </si>
  <si>
    <t>※休息時間は10分</t>
  </si>
  <si>
    <t>※例　男子５７秒０女子６０秒０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</si>
  <si>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男子５５秒０女子５８秒０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</si>
  <si>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男子５４秒０女子５７秒０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</si>
  <si>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男子５３秒０女子５６秒０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</si>
  <si>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男子５２秒０女子５５秒０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</si>
  <si>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男子５１秒０女子５４秒０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</si>
  <si>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男子４８秒０女子５２秒０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</si>
  <si>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※例　男子４７秒０女子５１秒０</t>
    <rPh sb="1" eb="2">
      <t>レイ</t>
    </rPh>
    <rPh sb="3" eb="5">
      <t>ダンシ</t>
    </rPh>
    <rPh sb="7" eb="8">
      <t>ビョウ</t>
    </rPh>
    <rPh sb="9" eb="11">
      <t>ジョシ</t>
    </rPh>
    <rPh sb="13" eb="14">
      <t>ビョウ</t>
    </rPh>
    <phoneticPr fontId="3"/>
  </si>
  <si>
    <t>※休息時間は１０分</t>
  </si>
  <si>
    <t>※最大のスピードで走る力の養成</t>
    <rPh sb="1" eb="3">
      <t>サイダイ</t>
    </rPh>
    <rPh sb="9" eb="10">
      <t>ハシ</t>
    </rPh>
    <rPh sb="11" eb="12">
      <t>チカラ</t>
    </rPh>
    <rPh sb="13" eb="15">
      <t>ヨウセイ</t>
    </rPh>
    <phoneticPr fontId="3"/>
  </si>
  <si>
    <t>※最大スピード養成</t>
  </si>
  <si>
    <t>※Aチーム３分０５秒</t>
  </si>
  <si>
    <t>※Bチーム３分２０秒</t>
  </si>
  <si>
    <t>③ウインドスプリント（流し）　　　　　　１５分</t>
  </si>
  <si>
    <t>・200m×５本　　３５秒から３７秒</t>
  </si>
  <si>
    <t>※休息は１分３０秒</t>
  </si>
  <si>
    <t>④１000mジョック＋補強＋ストレッチ　３０分</t>
    <rPh sb="11" eb="13">
      <t>ホキョウ</t>
    </rPh>
    <phoneticPr fontId="3"/>
  </si>
  <si>
    <t>④１000mジョック＋補強＋ストレッチ　３０分</t>
  </si>
  <si>
    <t>※膝をあげて軽快に走る。</t>
  </si>
  <si>
    <t>※補強とクーリングダウン</t>
    <rPh sb="1" eb="3">
      <t>ホキョウ</t>
    </rPh>
    <phoneticPr fontId="3"/>
  </si>
  <si>
    <t>※補強とクーリングダウン</t>
  </si>
  <si>
    <t>　腹筋・背筋・懸垂</t>
    <rPh sb="1" eb="3">
      <t>フッキン</t>
    </rPh>
    <rPh sb="4" eb="6">
      <t>ハイキン</t>
    </rPh>
    <rPh sb="7" eb="9">
      <t>ケンスイ</t>
    </rPh>
    <phoneticPr fontId="3"/>
  </si>
  <si>
    <t>　腹筋・背筋・懸垂</t>
  </si>
  <si>
    <t>①筋力トレーニング　　　　　　３０分　　　　　</t>
  </si>
  <si>
    <t>②走基本　　　　　　　　　２０分</t>
  </si>
  <si>
    <t>　・膝上げ等基本動作　１０分</t>
  </si>
  <si>
    <t>　・ショートスプリント　　１０分</t>
  </si>
  <si>
    <t>※Bチーム３分２５秒</t>
    <rPh sb="6" eb="7">
      <t>フン</t>
    </rPh>
    <rPh sb="9" eb="10">
      <t>ビョウ</t>
    </rPh>
    <phoneticPr fontId="3"/>
  </si>
  <si>
    <t>※Bチーム３分２０秒</t>
    <rPh sb="6" eb="7">
      <t>フン</t>
    </rPh>
    <rPh sb="9" eb="10">
      <t>ビョウ</t>
    </rPh>
    <phoneticPr fontId="3"/>
  </si>
  <si>
    <t>※Bチーム３分１５秒</t>
    <rPh sb="6" eb="7">
      <t>フン</t>
    </rPh>
    <rPh sb="9" eb="10">
      <t>ビョウ</t>
    </rPh>
    <phoneticPr fontId="3"/>
  </si>
  <si>
    <r>
      <t>※Bチーム３分１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</si>
  <si>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③ウインドスプリント（流し）　　　　　　２０分</t>
  </si>
  <si>
    <t>長距離の1週間の練習</t>
    <rPh sb="0" eb="3">
      <t>チョウキョリ</t>
    </rPh>
    <phoneticPr fontId="4"/>
  </si>
  <si>
    <t>長距離トレーニング手段</t>
    <rPh sb="0" eb="3">
      <t>チョウキョリ</t>
    </rPh>
    <rPh sb="9" eb="11">
      <t>シュダン</t>
    </rPh>
    <phoneticPr fontId="3"/>
  </si>
  <si>
    <t>心肺機能の養成とスプリント養成</t>
    <rPh sb="0" eb="2">
      <t>シンパイ</t>
    </rPh>
    <rPh sb="2" eb="4">
      <t>キノウ</t>
    </rPh>
    <rPh sb="5" eb="7">
      <t>ヨウセイ</t>
    </rPh>
    <rPh sb="13" eb="15">
      <t>ヨウセイ</t>
    </rPh>
    <phoneticPr fontId="3"/>
  </si>
  <si>
    <t>心肺機能の向上</t>
    <rPh sb="0" eb="2">
      <t>シンパイ</t>
    </rPh>
    <rPh sb="2" eb="4">
      <t>キノウ</t>
    </rPh>
    <rPh sb="5" eb="7">
      <t>コウジョウ</t>
    </rPh>
    <phoneticPr fontId="3"/>
  </si>
  <si>
    <t>※休息時間の過ごし方注意</t>
    <rPh sb="1" eb="3">
      <t>キュウソク</t>
    </rPh>
    <rPh sb="3" eb="5">
      <t>ジカン</t>
    </rPh>
    <rPh sb="6" eb="7">
      <t>ス</t>
    </rPh>
    <rPh sb="9" eb="10">
      <t>カタ</t>
    </rPh>
    <rPh sb="10" eb="12">
      <t>チュウイ</t>
    </rPh>
    <phoneticPr fontId="3"/>
  </si>
  <si>
    <t>スピード持続と最大スピード</t>
    <rPh sb="4" eb="6">
      <t>ジゾク</t>
    </rPh>
    <rPh sb="7" eb="9">
      <t>サイダイ</t>
    </rPh>
    <phoneticPr fontId="3"/>
  </si>
  <si>
    <t>３０００ｍを走りきれるレーススピード養成</t>
    <rPh sb="6" eb="7">
      <t>ハシ</t>
    </rPh>
    <rPh sb="18" eb="20">
      <t>ヨウセイ</t>
    </rPh>
    <phoneticPr fontId="3"/>
  </si>
  <si>
    <t>※Aチーム６分５０秒</t>
    <rPh sb="6" eb="7">
      <t>フン</t>
    </rPh>
    <rPh sb="9" eb="10">
      <t>ビョウ</t>
    </rPh>
    <phoneticPr fontId="3"/>
  </si>
  <si>
    <t>※Aチーム６分４０秒</t>
    <rPh sb="6" eb="7">
      <t>フン</t>
    </rPh>
    <rPh sb="9" eb="10">
      <t>ビョウ</t>
    </rPh>
    <phoneticPr fontId="3"/>
  </si>
  <si>
    <t>※Aチーム６分３０秒</t>
    <rPh sb="6" eb="7">
      <t>フン</t>
    </rPh>
    <rPh sb="9" eb="10">
      <t>ビョウ</t>
    </rPh>
    <phoneticPr fontId="3"/>
  </si>
  <si>
    <t>※Aチーム6分20秒～6分40秒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</si>
  <si>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※Aチーム６分２０秒</t>
    <rPh sb="6" eb="7">
      <t>フン</t>
    </rPh>
    <rPh sb="9" eb="10">
      <t>ビョウ</t>
    </rPh>
    <phoneticPr fontId="3"/>
  </si>
  <si>
    <t>スピード持続とスプリント養成</t>
    <rPh sb="4" eb="6">
      <t>ジゾク</t>
    </rPh>
    <rPh sb="12" eb="14">
      <t>ヨウセイ</t>
    </rPh>
    <phoneticPr fontId="3"/>
  </si>
  <si>
    <t>最大スピードとスピード持続力養成</t>
    <rPh sb="0" eb="2">
      <t>サイダイ</t>
    </rPh>
    <rPh sb="11" eb="14">
      <t>ジゾクリョク</t>
    </rPh>
    <rPh sb="14" eb="16">
      <t>ヨウセイ</t>
    </rPh>
    <phoneticPr fontId="3"/>
  </si>
  <si>
    <t>※Bチーム７分２０秒</t>
    <rPh sb="6" eb="7">
      <t>フン</t>
    </rPh>
    <rPh sb="9" eb="10">
      <t>ビョウ</t>
    </rPh>
    <phoneticPr fontId="3"/>
  </si>
  <si>
    <t>※Bチーム７分１０秒</t>
    <rPh sb="6" eb="7">
      <t>フン</t>
    </rPh>
    <rPh sb="9" eb="10">
      <t>ビョウ</t>
    </rPh>
    <phoneticPr fontId="3"/>
  </si>
  <si>
    <t>※Bチーム７分００秒</t>
    <rPh sb="6" eb="7">
      <t>フン</t>
    </rPh>
    <rPh sb="9" eb="10">
      <t>ビョウ</t>
    </rPh>
    <phoneticPr fontId="3"/>
  </si>
  <si>
    <t>※Bチーム6分50秒～7分30秒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</si>
  <si>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※Bチーム６分５０秒</t>
    <rPh sb="6" eb="7">
      <t>フン</t>
    </rPh>
    <rPh sb="9" eb="10">
      <t>ビョウ</t>
    </rPh>
    <phoneticPr fontId="3"/>
  </si>
  <si>
    <t>筋力アップと心肺機能の養成</t>
    <rPh sb="0" eb="2">
      <t>キンリョク</t>
    </rPh>
    <rPh sb="6" eb="8">
      <t>シンパイ</t>
    </rPh>
    <rPh sb="8" eb="10">
      <t>キノウ</t>
    </rPh>
    <rPh sb="11" eb="13">
      <t>ヨウセイ</t>
    </rPh>
    <phoneticPr fontId="3"/>
  </si>
  <si>
    <t>リラクゼーションと筋力アップ</t>
    <rPh sb="9" eb="11">
      <t>キンリョク</t>
    </rPh>
    <phoneticPr fontId="3"/>
  </si>
  <si>
    <t>※筋スピード持続力を養成</t>
    <rPh sb="1" eb="2">
      <t>キン</t>
    </rPh>
    <rPh sb="6" eb="8">
      <t>ジゾク</t>
    </rPh>
    <rPh sb="8" eb="9">
      <t>リョク</t>
    </rPh>
    <rPh sb="10" eb="12">
      <t>ヨウセイ</t>
    </rPh>
    <phoneticPr fontId="3"/>
  </si>
  <si>
    <t>※Aチーム２分５５秒</t>
    <rPh sb="6" eb="7">
      <t>フン</t>
    </rPh>
    <rPh sb="9" eb="10">
      <t>ビョウ</t>
    </rPh>
    <phoneticPr fontId="3"/>
  </si>
  <si>
    <t>※あまり疲れていないときは3000mジョック</t>
    <rPh sb="4" eb="5">
      <t>ツカ</t>
    </rPh>
    <phoneticPr fontId="3"/>
  </si>
  <si>
    <t>※Bチーム３分１０秒</t>
    <rPh sb="6" eb="7">
      <t>フン</t>
    </rPh>
    <rPh sb="9" eb="10">
      <t>ビョウ</t>
    </rPh>
    <phoneticPr fontId="3"/>
  </si>
  <si>
    <t>ビルドアップ　タイム設定ファイル</t>
    <rPh sb="10" eb="12">
      <t>セッテイ</t>
    </rPh>
    <phoneticPr fontId="3"/>
  </si>
  <si>
    <t>②8０００ｍﾍﾟｰｽ走　　３５分　　　　　</t>
    <rPh sb="10" eb="11">
      <t>ソウ</t>
    </rPh>
    <rPh sb="15" eb="16">
      <t>フン</t>
    </rPh>
    <phoneticPr fontId="3"/>
  </si>
  <si>
    <t>②６０００ｍビルドアップ　　２５分　　　　　</t>
    <rPh sb="16" eb="17">
      <t>フン</t>
    </rPh>
    <phoneticPr fontId="3"/>
  </si>
  <si>
    <t>※最初の4000ｍ　200m55秒</t>
    <rPh sb="1" eb="3">
      <t>サイショ</t>
    </rPh>
    <rPh sb="16" eb="17">
      <t>ビョウ</t>
    </rPh>
    <phoneticPr fontId="3"/>
  </si>
  <si>
    <t>※次の2000ｍ　200m44秒</t>
    <rPh sb="1" eb="2">
      <t>ツギ</t>
    </rPh>
    <rPh sb="15" eb="16">
      <t>ビョウ</t>
    </rPh>
    <phoneticPr fontId="3"/>
  </si>
  <si>
    <t>※次の2000m　200m45秒</t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</si>
  <si>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</si>
  <si>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</si>
  <si>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200m4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</si>
  <si>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t>※次の1000m　200m40秒</t>
    <rPh sb="1" eb="2">
      <t>ツギ</t>
    </rPh>
    <rPh sb="15" eb="16">
      <t>ビョウ</t>
    </rPh>
    <phoneticPr fontId="3"/>
  </si>
  <si>
    <r>
      <t>※次の1000m　200m</t>
    </r>
    <r>
      <rPr>
        <sz val="11"/>
        <rFont val="ＭＳ Ｐゴシック"/>
        <family val="3"/>
        <charset val="128"/>
      </rPr>
      <t>39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</si>
  <si>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r>
      <t>※次の1000m　200m</t>
    </r>
    <r>
      <rPr>
        <sz val="11"/>
        <rFont val="ＭＳ Ｐゴシック"/>
        <family val="3"/>
        <charset val="128"/>
      </rPr>
      <t>38</t>
    </r>
    <r>
      <rPr>
        <sz val="11"/>
        <rFont val="ＭＳ Ｐゴシック"/>
        <family val="3"/>
        <charset val="128"/>
      </rPr>
      <t>秒</t>
    </r>
    <rPh sb="1" eb="2">
      <t>ツギ</t>
    </rPh>
    <rPh sb="15" eb="16">
      <t>ビョウ</t>
    </rPh>
    <phoneticPr fontId="3"/>
  </si>
  <si>
    <t>※次の1000m　200m38秒</t>
    <rPh sb="1" eb="2">
      <t>ツギ</t>
    </rPh>
    <rPh sb="15" eb="16">
      <t>ビョウ</t>
    </rPh>
    <phoneticPr fontId="3"/>
  </si>
  <si>
    <t>※特にラスト400mはスパートする。</t>
  </si>
  <si>
    <t>③２０００ｍ１本　　　　8分　　　　　</t>
    <rPh sb="7" eb="8">
      <t>ホン</t>
    </rPh>
    <rPh sb="13" eb="14">
      <t>フン</t>
    </rPh>
    <phoneticPr fontId="3"/>
  </si>
  <si>
    <t>③２０００ｍ１本　　　　8分　　　　　</t>
  </si>
  <si>
    <t>※集中力の養成</t>
  </si>
  <si>
    <t>※集中力の養成</t>
    <rPh sb="1" eb="4">
      <t>シュウチュウリョク</t>
    </rPh>
    <rPh sb="5" eb="7">
      <t>ヨウセイ</t>
    </rPh>
    <phoneticPr fontId="3"/>
  </si>
  <si>
    <t>※Aチーム6分20秒～6分40秒</t>
  </si>
  <si>
    <t>※Aチーム6分１0秒～6分３0秒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</si>
  <si>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※Bチーム6分４0秒～7分２0秒</t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</si>
  <si>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④１000mジョック＋ストレッチ　１０分</t>
  </si>
  <si>
    <t>10kmロード走</t>
    <rPh sb="7" eb="8">
      <t>ソウ</t>
    </rPh>
    <phoneticPr fontId="3"/>
  </si>
  <si>
    <t>※ゆっくりジョギングする。</t>
  </si>
  <si>
    <t>10kmクロスカントリー</t>
  </si>
  <si>
    <t>※アップダウンのあるコースのジョギング</t>
  </si>
  <si>
    <t>土曜日の練習内容（130分）</t>
    <rPh sb="0" eb="3">
      <t>ドヨウビ</t>
    </rPh>
    <rPh sb="4" eb="6">
      <t>レンシュウ</t>
    </rPh>
    <rPh sb="6" eb="8">
      <t>ナイヨウ</t>
    </rPh>
    <rPh sb="12" eb="13">
      <t>フン</t>
    </rPh>
    <phoneticPr fontId="3"/>
  </si>
  <si>
    <t>①筋力トレーニング　　　　　　１５分　　　　　</t>
  </si>
  <si>
    <t>７０分走</t>
    <rPh sb="2" eb="3">
      <t>フン</t>
    </rPh>
    <rPh sb="3" eb="4">
      <t>ソウ</t>
    </rPh>
    <phoneticPr fontId="3"/>
  </si>
  <si>
    <t>※１０００ｍジョックは５分から６分の速さ</t>
  </si>
  <si>
    <t>・スーパーサーキット１周５分×２周</t>
  </si>
  <si>
    <t>※ストレッチは二人組で十分に</t>
  </si>
  <si>
    <t>※休息時間の過ごし方注意</t>
  </si>
  <si>
    <t>②ロード走ｏｒクロスカントリー　　90分</t>
    <rPh sb="4" eb="5">
      <t>ソウ</t>
    </rPh>
    <rPh sb="19" eb="20">
      <t>フン</t>
    </rPh>
    <phoneticPr fontId="3"/>
  </si>
  <si>
    <t>　・スーパーサーキット１周５分×３周・</t>
  </si>
  <si>
    <t>　　A　ロード走　12kmから15kmのジョギング</t>
    <rPh sb="7" eb="8">
      <t>ソウ</t>
    </rPh>
    <phoneticPr fontId="3"/>
  </si>
  <si>
    <t>※筋スピード持続力を養成</t>
  </si>
  <si>
    <t>　　B　ロード走　７０分から９０分のジョギング</t>
    <rPh sb="7" eb="8">
      <t>ソウ</t>
    </rPh>
    <rPh sb="11" eb="12">
      <t>フン</t>
    </rPh>
    <rPh sb="16" eb="17">
      <t>フン</t>
    </rPh>
    <phoneticPr fontId="3"/>
  </si>
  <si>
    <t>　　C　クロスカントリー　７０分から９０分</t>
    <rPh sb="15" eb="16">
      <t>フン</t>
    </rPh>
    <rPh sb="20" eb="21">
      <t>フン</t>
    </rPh>
    <phoneticPr fontId="3"/>
  </si>
  <si>
    <t>　　　　(A,B,Cのどれか）</t>
  </si>
  <si>
    <t>ハードルの1週間の練習</t>
  </si>
  <si>
    <t>ハードルのトレーニング手段</t>
    <rPh sb="11" eb="13">
      <t>シュダン</t>
    </rPh>
    <phoneticPr fontId="3"/>
  </si>
  <si>
    <t>スピード養成とハードル技術</t>
    <rPh sb="4" eb="6">
      <t>ヨウセイ</t>
    </rPh>
    <rPh sb="11" eb="13">
      <t>ギジュツ</t>
    </rPh>
    <phoneticPr fontId="3"/>
  </si>
  <si>
    <t>ハードリングの基本技術養成</t>
    <rPh sb="7" eb="9">
      <t>キホン</t>
    </rPh>
    <rPh sb="9" eb="11">
      <t>ギジュツ</t>
    </rPh>
    <rPh sb="11" eb="13">
      <t>ヨウセイ</t>
    </rPh>
    <phoneticPr fontId="3"/>
  </si>
  <si>
    <t>最大スピードとハードル技術</t>
    <rPh sb="0" eb="2">
      <t>サイダイ</t>
    </rPh>
    <rPh sb="11" eb="13">
      <t>ギジュツ</t>
    </rPh>
    <phoneticPr fontId="3"/>
  </si>
  <si>
    <t>ハードルの技術と実践</t>
    <rPh sb="5" eb="7">
      <t>ギジュツ</t>
    </rPh>
    <rPh sb="8" eb="10">
      <t>ジッセン</t>
    </rPh>
    <phoneticPr fontId="3"/>
  </si>
  <si>
    <t>スピード養成とハードル技術</t>
  </si>
  <si>
    <t>総合体力養成とハードル技術</t>
    <rPh sb="0" eb="2">
      <t>ソウゴウ</t>
    </rPh>
    <rPh sb="2" eb="4">
      <t>タイリョク</t>
    </rPh>
    <rPh sb="4" eb="6">
      <t>ヨウセイ</t>
    </rPh>
    <rPh sb="11" eb="13">
      <t>ギジュツ</t>
    </rPh>
    <phoneticPr fontId="3"/>
  </si>
  <si>
    <t>筋トレとハードル技術の養成</t>
    <rPh sb="0" eb="1">
      <t>キン</t>
    </rPh>
    <rPh sb="8" eb="10">
      <t>ギジュツ</t>
    </rPh>
    <rPh sb="11" eb="13">
      <t>ヨウセイ</t>
    </rPh>
    <phoneticPr fontId="3"/>
  </si>
  <si>
    <t>③ｽﾀﾝﾃﾞｲﾝｸﾞ～5H×5本×3段階１５分</t>
  </si>
  <si>
    <t>　　・１歩連続ハードル　５台５セット</t>
  </si>
  <si>
    <t>　　・ｽﾀﾝﾃﾞｨﾝｸﾞからの５台ﾊｰﾄﾞﾙ5ｾｯﾄ</t>
  </si>
  <si>
    <t>　　※インターバル男8～8.5女7～7.5</t>
    <rPh sb="9" eb="10">
      <t>ダン</t>
    </rPh>
    <rPh sb="15" eb="16">
      <t>ジョ</t>
    </rPh>
    <phoneticPr fontId="3"/>
  </si>
  <si>
    <t>　　※インターバルは３歩で切れのあるリズムで</t>
    <rPh sb="11" eb="12">
      <t>ホ</t>
    </rPh>
    <rPh sb="13" eb="14">
      <t>キ</t>
    </rPh>
    <phoneticPr fontId="3"/>
  </si>
  <si>
    <t>　　　走りきれる距離で行う。</t>
    <rPh sb="3" eb="4">
      <t>ハシ</t>
    </rPh>
    <rPh sb="8" eb="10">
      <t>キョリ</t>
    </rPh>
    <rPh sb="11" eb="12">
      <t>オコナ</t>
    </rPh>
    <phoneticPr fontId="3"/>
  </si>
  <si>
    <t>④ｸﾗｳﾁﾝｸﾞ～1H×3+2H×2　１０分</t>
  </si>
  <si>
    <t>③５０ｍ加速走１０本　　　　　　２５分　　　　　</t>
    <rPh sb="4" eb="6">
      <t>カソク</t>
    </rPh>
    <rPh sb="6" eb="7">
      <t>ソウ</t>
    </rPh>
    <rPh sb="9" eb="10">
      <t>ホン</t>
    </rPh>
    <rPh sb="18" eb="19">
      <t>フン</t>
    </rPh>
    <phoneticPr fontId="3"/>
  </si>
  <si>
    <t>③５０ｍ加速走８本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</si>
  <si>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</si>
  <si>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③５０ｍ加速走５本　　　　　　２５分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</si>
  <si>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※例　男子６秒２　女子７秒４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</si>
  <si>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　※インターバル男8～8.5女7～7.5</t>
  </si>
  <si>
    <t>　　※インターバルは３歩で切れのあるリズムで</t>
  </si>
  <si>
    <t>　　　走りきれる距離で行う。</t>
  </si>
  <si>
    <t>④２００ｍジョック＋ストレッチ　　１０分</t>
  </si>
  <si>
    <t>①ジョック１０００ｍ＋ストレッチ１５分</t>
  </si>
  <si>
    <t>①ジョック１０００ｍ＋ストレッチ　１５分</t>
  </si>
  <si>
    <t>・スーパーサーキット</t>
  </si>
  <si>
    <t>　③ハードルジャンプ１５台　④背筋　⑤デプスジャンプ</t>
    <rPh sb="12" eb="13">
      <t>ダイ</t>
    </rPh>
    <rPh sb="15" eb="17">
      <t>セスジ</t>
    </rPh>
    <phoneticPr fontId="3"/>
  </si>
  <si>
    <t>　・ショートスプリント　　１０分～１５分</t>
  </si>
  <si>
    <t>※基本動作は各学校のドリル内容</t>
  </si>
  <si>
    <t>※ショートスプリントは以下の内容</t>
  </si>
  <si>
    <t>　・４０ｍダッシュ　３本から５本</t>
  </si>
  <si>
    <t>　・５０ｍダッシュ　３本から５本</t>
  </si>
  <si>
    <t>　・６０ｍダッシュ　３本から５本</t>
  </si>
  <si>
    <t>※２０ｍの加速区間での前傾姿勢注意</t>
  </si>
  <si>
    <t>※２０ｍの疾走区間での体の起こし注意</t>
  </si>
  <si>
    <t>※ラスト２０ｍの減速は徐々に</t>
  </si>
  <si>
    <t>③ｸﾗｳﾁﾝｸﾞ～1H×3+2H×2　１０分</t>
  </si>
  <si>
    <t>④筋力トレーニング　　　２０分</t>
    <rPh sb="1" eb="3">
      <t>キンリョク</t>
    </rPh>
    <phoneticPr fontId="3"/>
  </si>
  <si>
    <t>※筋力・筋パワー養成系のトレーニングを選んで行う。</t>
  </si>
  <si>
    <t>B　ハードルジャンプ・デプスジャンプ</t>
  </si>
  <si>
    <t>C　スクワット・ヒールレッグアップ・ベンチプレス</t>
  </si>
  <si>
    <t>④２００ｍジョック＋ストレッチ　１０分</t>
  </si>
  <si>
    <t>⑤２００ｍジョック＋ストレッチ　　１０分</t>
  </si>
  <si>
    <t>跳躍（幅・高・棒高）の1週間の練習</t>
    <rPh sb="0" eb="2">
      <t>チョウヤク</t>
    </rPh>
    <rPh sb="3" eb="4">
      <t>ハバ</t>
    </rPh>
    <rPh sb="5" eb="6">
      <t>タカ</t>
    </rPh>
    <rPh sb="7" eb="8">
      <t>ボウ</t>
    </rPh>
    <rPh sb="8" eb="9">
      <t>タカ</t>
    </rPh>
    <phoneticPr fontId="4"/>
  </si>
  <si>
    <t>跳躍のトレーニング手段</t>
    <rPh sb="0" eb="2">
      <t>チョウヤク</t>
    </rPh>
    <rPh sb="9" eb="11">
      <t>シュダン</t>
    </rPh>
    <phoneticPr fontId="3"/>
  </si>
  <si>
    <t>高跳び・棒高跳び・幅跳びの練習</t>
    <rPh sb="1" eb="2">
      <t>ト</t>
    </rPh>
    <rPh sb="4" eb="5">
      <t>ボウ</t>
    </rPh>
    <rPh sb="5" eb="6">
      <t>タカ</t>
    </rPh>
    <rPh sb="6" eb="7">
      <t>ト</t>
    </rPh>
    <rPh sb="10" eb="11">
      <t>ト</t>
    </rPh>
    <rPh sb="13" eb="15">
      <t>レンシュウ</t>
    </rPh>
    <phoneticPr fontId="3"/>
  </si>
  <si>
    <t>筋スピード持続力</t>
  </si>
  <si>
    <t>リラックスしての大きな走り</t>
  </si>
  <si>
    <t>跳躍の基本技術と筋力アップ</t>
    <rPh sb="0" eb="2">
      <t>チョウヤク</t>
    </rPh>
    <rPh sb="8" eb="10">
      <t>キンリョク</t>
    </rPh>
    <phoneticPr fontId="3"/>
  </si>
  <si>
    <t>跳躍の基本技術養成</t>
    <rPh sb="0" eb="2">
      <t>チョウヤク</t>
    </rPh>
    <phoneticPr fontId="3"/>
  </si>
  <si>
    <t>特にマッサージで筋疲労回復</t>
  </si>
  <si>
    <t>跳躍の基本と実践</t>
    <rPh sb="0" eb="2">
      <t>チョウヤク</t>
    </rPh>
    <phoneticPr fontId="3"/>
  </si>
  <si>
    <t>跳躍の技術と実践</t>
    <rPh sb="0" eb="2">
      <t>チョウヤク</t>
    </rPh>
    <phoneticPr fontId="3"/>
  </si>
  <si>
    <t>跳躍の基本と筋力アップ</t>
    <rPh sb="0" eb="2">
      <t>チョウヤク</t>
    </rPh>
    <rPh sb="6" eb="8">
      <t>キンリョク</t>
    </rPh>
    <phoneticPr fontId="3"/>
  </si>
  <si>
    <t>月曜日よりもスピードアップ</t>
  </si>
  <si>
    <t>総合体力養成と跳躍技術</t>
    <rPh sb="7" eb="9">
      <t>チョウヤク</t>
    </rPh>
    <phoneticPr fontId="3"/>
  </si>
  <si>
    <t>筋トレと跳躍技術の養成</t>
    <rPh sb="4" eb="6">
      <t>チョウヤク</t>
    </rPh>
    <phoneticPr fontId="3"/>
  </si>
  <si>
    <t>③５０ｍ加速走８本　　　　　　20分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</si>
  <si>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20分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</si>
  <si>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③５０ｍ加速走５本　　　　　　20分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</si>
  <si>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③５０ｍ加速走３本　　　　　　20分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</si>
  <si>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③５０ｍ加速走３本　　　　　　25分　　　　　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</si>
  <si>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　・40mダッシュ　３本～5本　20m↑20m</t>
    <rPh sb="11" eb="12">
      <t>ホン</t>
    </rPh>
    <rPh sb="14" eb="15">
      <t>ホン</t>
    </rPh>
    <phoneticPr fontId="3"/>
  </si>
  <si>
    <r>
      <t>　・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0mダッシュ　３本～5本　20m↑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0m</t>
    </r>
    <rPh sb="11" eb="12">
      <t>ホン</t>
    </rPh>
    <rPh sb="14" eb="15">
      <t>ホン</t>
    </rPh>
    <phoneticPr fontId="3"/>
  </si>
  <si>
    <r>
      <t>　・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0mダッシュ　３本～5本　20m↑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0m</t>
    </r>
    <rPh sb="11" eb="12">
      <t>ホン</t>
    </rPh>
    <rPh sb="14" eb="15">
      <t>ホン</t>
    </rPh>
    <phoneticPr fontId="3"/>
  </si>
  <si>
    <t>③　高　ｶｰﾌﾞ走　30m×5</t>
  </si>
  <si>
    <t>　　　　短助走跳躍　20本</t>
  </si>
  <si>
    <t>　　　　全助走跳躍　10本</t>
  </si>
  <si>
    <t>③　幅　ｽﾀｰﾄﾀﾞｯｼｭ　30m×3</t>
  </si>
  <si>
    <t>　　　  全助走足合わせ　4～5本</t>
  </si>
  <si>
    <t>　　　  全助走跳躍　10本</t>
  </si>
  <si>
    <t>②　高　ｶｰﾌﾞ走　30m×5　　　　　３０分</t>
    <rPh sb="22" eb="23">
      <t>フン</t>
    </rPh>
    <phoneticPr fontId="3"/>
  </si>
  <si>
    <t>②　幅　ｽﾀｰﾄﾀﾞｯｼｭ　30m×3　　　３０分</t>
    <rPh sb="24" eb="25">
      <t>フン</t>
    </rPh>
    <phoneticPr fontId="3"/>
  </si>
  <si>
    <t>③筋力トレーニング　　　２０分</t>
  </si>
  <si>
    <t>砲丸投げの1週間の練習</t>
    <rPh sb="0" eb="3">
      <t>ホウガンナ</t>
    </rPh>
    <phoneticPr fontId="4"/>
  </si>
  <si>
    <t>砲丸投げのトレーニング手段</t>
    <rPh sb="0" eb="3">
      <t>ホウガンナ</t>
    </rPh>
    <rPh sb="11" eb="13">
      <t>シュダン</t>
    </rPh>
    <phoneticPr fontId="3"/>
  </si>
  <si>
    <t>砲丸投げ</t>
    <rPh sb="0" eb="3">
      <t>ホウガンナ</t>
    </rPh>
    <phoneticPr fontId="3"/>
  </si>
  <si>
    <t>筋スピード</t>
  </si>
  <si>
    <t>③１００ｍ5本　　　　　　２５分　　　　　</t>
    <rPh sb="6" eb="7">
      <t>ホン</t>
    </rPh>
    <rPh sb="15" eb="16">
      <t>フン</t>
    </rPh>
    <phoneticPr fontId="3"/>
  </si>
  <si>
    <t>③１００ｍ5本　　　　　　15分　　　　　</t>
    <rPh sb="6" eb="7">
      <t>ホン</t>
    </rPh>
    <rPh sb="15" eb="16">
      <t>フン</t>
    </rPh>
    <phoneticPr fontId="3"/>
  </si>
  <si>
    <t>砲丸の基本と筋力アップ</t>
    <rPh sb="0" eb="2">
      <t>ホウガン</t>
    </rPh>
    <rPh sb="6" eb="8">
      <t>キンリョク</t>
    </rPh>
    <phoneticPr fontId="3"/>
  </si>
  <si>
    <t>砲丸の基本技術養成</t>
    <rPh sb="0" eb="2">
      <t>ホウガン</t>
    </rPh>
    <phoneticPr fontId="3"/>
  </si>
  <si>
    <t>※休息時間は２分0０秒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</si>
  <si>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砲丸の基本と実践</t>
    <rPh sb="0" eb="2">
      <t>ホウガン</t>
    </rPh>
    <phoneticPr fontId="3"/>
  </si>
  <si>
    <t>砲丸の技術と実践</t>
    <rPh sb="0" eb="2">
      <t>ホウガン</t>
    </rPh>
    <phoneticPr fontId="3"/>
  </si>
  <si>
    <t>砲丸の基本技術養成と筋力アップ</t>
    <rPh sb="0" eb="2">
      <t>ホウガン</t>
    </rPh>
    <rPh sb="10" eb="12">
      <t>キンリョク</t>
    </rPh>
    <phoneticPr fontId="3"/>
  </si>
  <si>
    <t>総合体力養成と砲丸技術</t>
    <rPh sb="7" eb="9">
      <t>ホウガン</t>
    </rPh>
    <phoneticPr fontId="3"/>
  </si>
  <si>
    <t>筋トレと砲丸技術の養成</t>
    <rPh sb="4" eb="6">
      <t>ホウガン</t>
    </rPh>
    <phoneticPr fontId="3"/>
  </si>
  <si>
    <t>③５０ｍ加速走10本　　　　　　20分</t>
    <rPh sb="4" eb="6">
      <t>カソク</t>
    </rPh>
    <rPh sb="6" eb="7">
      <t>ソウ</t>
    </rPh>
    <rPh sb="9" eb="10">
      <t>ホン</t>
    </rPh>
    <rPh sb="18" eb="19">
      <t>フン</t>
    </rPh>
    <phoneticPr fontId="3"/>
  </si>
  <si>
    <t>③５０ｍ加速走８本　　　　　　25分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</si>
  <si>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③５０ｍ加速走６本　　　　　　30分</t>
    <rPh sb="4" eb="6">
      <t>カソク</t>
    </rPh>
    <rPh sb="6" eb="7">
      <t>ソウ</t>
    </rPh>
    <rPh sb="8" eb="9">
      <t>ホン</t>
    </rPh>
    <rPh sb="17" eb="18">
      <t>フン</t>
    </rPh>
    <phoneticPr fontId="3"/>
  </si>
  <si>
    <t>③１００ｍ4本　　　　　　15分　　　　　</t>
    <rPh sb="6" eb="7">
      <t>ホン</t>
    </rPh>
    <rPh sb="15" eb="16">
      <t>フン</t>
    </rPh>
    <phoneticPr fontId="3"/>
  </si>
  <si>
    <t>③１００ｍ3本　　　　　　10分　　　　　</t>
    <rPh sb="6" eb="7">
      <t>ホン</t>
    </rPh>
    <rPh sb="15" eb="16">
      <t>フン</t>
    </rPh>
    <phoneticPr fontId="3"/>
  </si>
  <si>
    <t>※スピードは7割の速さ</t>
    <rPh sb="7" eb="8">
      <t>ワリ</t>
    </rPh>
    <rPh sb="9" eb="10">
      <t>ハヤ</t>
    </rPh>
    <phoneticPr fontId="3"/>
  </si>
  <si>
    <t>※休息時間は1分３０秒</t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</si>
  <si>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r>
      <t>※休息時間は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分0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</si>
  <si>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r>
      <t>※休息時間は2分</t>
    </r>
    <r>
      <rPr>
        <sz val="11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秒</t>
    </r>
    <rPh sb="1" eb="3">
      <t>キュウソク</t>
    </rPh>
    <rPh sb="3" eb="5">
      <t>ジカン</t>
    </rPh>
    <rPh sb="7" eb="8">
      <t>フン</t>
    </rPh>
    <rPh sb="10" eb="11">
      <t>ビョウ</t>
    </rPh>
    <phoneticPr fontId="3"/>
  </si>
  <si>
    <t>※例　男子６秒２　女子７秒２</t>
    <rPh sb="1" eb="2">
      <t>レイ</t>
    </rPh>
    <rPh sb="3" eb="5">
      <t>ダンシ</t>
    </rPh>
    <rPh sb="6" eb="7">
      <t>ビョウ</t>
    </rPh>
    <rPh sb="9" eb="11">
      <t>ジョシ</t>
    </rPh>
    <rPh sb="12" eb="13">
      <t>ビョウ</t>
    </rPh>
    <phoneticPr fontId="3"/>
  </si>
  <si>
    <t>　　　　　　　２５分</t>
    <rPh sb="9" eb="10">
      <t>フン</t>
    </rPh>
    <phoneticPr fontId="3"/>
  </si>
  <si>
    <t>③　ﾒﾃﾞｨｼﾝﾎﾞｰﾙ投げ前後投げ各20本</t>
  </si>
  <si>
    <t>④　ｽﾀﾝﾃﾞｲﾝｸﾞ投げ  40本</t>
  </si>
  <si>
    <t>⑤　ｸﾞﾗｲﾄﾞ投げ　 　30本</t>
  </si>
  <si>
    <t>　　※メディシンボール投げのポイント</t>
    <rPh sb="11" eb="12">
      <t>ナ</t>
    </rPh>
    <phoneticPr fontId="3"/>
  </si>
  <si>
    <t>　　・できるだけ高く投げあげる。</t>
    <rPh sb="8" eb="9">
      <t>タカ</t>
    </rPh>
    <rPh sb="10" eb="11">
      <t>ナ</t>
    </rPh>
    <phoneticPr fontId="3"/>
  </si>
  <si>
    <t>　　・全身の力を利用する。</t>
    <rPh sb="3" eb="5">
      <t>ゼンシン</t>
    </rPh>
    <rPh sb="6" eb="7">
      <t>チカラ</t>
    </rPh>
    <rPh sb="8" eb="10">
      <t>リヨウ</t>
    </rPh>
    <phoneticPr fontId="3"/>
  </si>
  <si>
    <t>投てき実践　　４０分</t>
    <rPh sb="0" eb="1">
      <t>トウ</t>
    </rPh>
    <rPh sb="3" eb="5">
      <t>ジッセン</t>
    </rPh>
    <rPh sb="9" eb="10">
      <t>フン</t>
    </rPh>
    <phoneticPr fontId="3"/>
  </si>
  <si>
    <t>③　ﾒﾃﾞｨｼﾝﾎﾞｰﾙ投げ　前後投げ　各20本　10分</t>
    <rPh sb="27" eb="28">
      <t>フン</t>
    </rPh>
    <phoneticPr fontId="3"/>
  </si>
  <si>
    <t>④　ｽﾀﾝﾃﾞｲﾝｸﾞ投げ  40本　　　　　　　　　　　15分</t>
    <rPh sb="31" eb="32">
      <t>フン</t>
    </rPh>
    <phoneticPr fontId="3"/>
  </si>
  <si>
    <t>⑤　ｸﾞﾗｲﾄﾞ投げ　 　30本　　　　　　　　　　　　15分</t>
    <rPh sb="30" eb="31">
      <t>フン</t>
    </rPh>
    <phoneticPr fontId="3"/>
  </si>
  <si>
    <t>③　ﾒﾃﾞｨｼﾝﾎﾞｰﾙ投げ　前後投げ　各20本</t>
  </si>
  <si>
    <t>③筋力トレーニングまたは５０ｍ走</t>
    <rPh sb="1" eb="3">
      <t>キンリョク</t>
    </rPh>
    <rPh sb="15" eb="16">
      <t>ソウ</t>
    </rPh>
    <phoneticPr fontId="3"/>
  </si>
  <si>
    <t>③筋力トレーニング　　　３０分</t>
  </si>
  <si>
    <t>四種競技の1週間の練習</t>
    <rPh sb="0" eb="1">
      <t>ヨン</t>
    </rPh>
    <rPh sb="1" eb="2">
      <t>シュ</t>
    </rPh>
    <rPh sb="2" eb="4">
      <t>キョウギ</t>
    </rPh>
    <phoneticPr fontId="4"/>
  </si>
  <si>
    <t>３種競技のトレーニング手段</t>
    <rPh sb="1" eb="2">
      <t>シュ</t>
    </rPh>
    <rPh sb="2" eb="4">
      <t>キョウギ</t>
    </rPh>
    <rPh sb="11" eb="13">
      <t>シュダン</t>
    </rPh>
    <phoneticPr fontId="3"/>
  </si>
  <si>
    <t>四種競技（高、ﾊｰﾄﾞﾙ、砲丸,400m)</t>
    <rPh sb="0" eb="1">
      <t>ヨン</t>
    </rPh>
    <rPh sb="5" eb="6">
      <t>タカ</t>
    </rPh>
    <rPh sb="13" eb="15">
      <t>ホウガン</t>
    </rPh>
    <phoneticPr fontId="3"/>
  </si>
  <si>
    <t>男300m×5,女200×6</t>
  </si>
  <si>
    <t>③３００ｍ５本　　　　　　２５分　　　　　</t>
    <rPh sb="6" eb="7">
      <t>ホン</t>
    </rPh>
    <rPh sb="15" eb="16">
      <t>フン</t>
    </rPh>
    <phoneticPr fontId="3"/>
  </si>
  <si>
    <t>③３００ｍ４本　　　　　　２５分　　　　　</t>
    <rPh sb="6" eb="7">
      <t>ホン</t>
    </rPh>
    <rPh sb="15" eb="16">
      <t>フン</t>
    </rPh>
    <phoneticPr fontId="3"/>
  </si>
  <si>
    <t>③３００ｍ３本　　　　　　２５分　　　　　</t>
    <rPh sb="6" eb="7">
      <t>ホン</t>
    </rPh>
    <rPh sb="15" eb="16">
      <t>フン</t>
    </rPh>
    <phoneticPr fontId="3"/>
  </si>
  <si>
    <t>切れのあるハードリング</t>
    <rPh sb="0" eb="1">
      <t>ギ</t>
    </rPh>
    <phoneticPr fontId="3"/>
  </si>
  <si>
    <t>砲丸の実践とパワーアップ</t>
    <rPh sb="0" eb="2">
      <t>ホウガン</t>
    </rPh>
    <rPh sb="3" eb="5">
      <t>ジッセン</t>
    </rPh>
    <phoneticPr fontId="3"/>
  </si>
  <si>
    <t>砲丸の技術の養成とパワーアップ</t>
    <rPh sb="0" eb="2">
      <t>ホウガン</t>
    </rPh>
    <rPh sb="3" eb="5">
      <t>ギジュツ</t>
    </rPh>
    <rPh sb="6" eb="8">
      <t>ヨウセイ</t>
    </rPh>
    <phoneticPr fontId="3"/>
  </si>
  <si>
    <t>より切れのあるハードリング</t>
    <rPh sb="2" eb="3">
      <t>キ</t>
    </rPh>
    <phoneticPr fontId="3"/>
  </si>
  <si>
    <t>高跳び実践＋砲丸＋300m×3</t>
  </si>
  <si>
    <t>跳躍と砲丸の実践と筋持久力アップ</t>
    <rPh sb="0" eb="2">
      <t>チョウヤク</t>
    </rPh>
    <rPh sb="3" eb="5">
      <t>ホウガン</t>
    </rPh>
    <rPh sb="6" eb="8">
      <t>ジッセン</t>
    </rPh>
    <rPh sb="9" eb="10">
      <t>キン</t>
    </rPh>
    <rPh sb="10" eb="12">
      <t>ジキュウ</t>
    </rPh>
    <rPh sb="12" eb="13">
      <t>リョク</t>
    </rPh>
    <phoneticPr fontId="3"/>
  </si>
  <si>
    <t>跳躍と砲丸の技術の養成と筋力アップ</t>
    <rPh sb="0" eb="2">
      <t>チョウヤク</t>
    </rPh>
    <rPh sb="3" eb="5">
      <t>ホウガン</t>
    </rPh>
    <rPh sb="6" eb="8">
      <t>ギジュツ</t>
    </rPh>
    <rPh sb="12" eb="14">
      <t>キンリョク</t>
    </rPh>
    <phoneticPr fontId="3"/>
  </si>
  <si>
    <t>⑤２００ｍジョック＋ストレッチ　　２０分</t>
  </si>
  <si>
    <t>①ジョック６００ｍ＋ストレッチ　２０分</t>
  </si>
  <si>
    <t>※６００ｍジョックは３分から４分の速さ</t>
  </si>
  <si>
    <t>②　ﾒﾃﾞｨｼﾝﾎﾞｰﾙ投げ　前後投げ　各20本</t>
  </si>
  <si>
    <t>③　ｽﾀﾝﾃﾞｲﾝｸﾞ投げ  40本</t>
  </si>
  <si>
    <t>④　ｸﾞﾗｲﾄﾞ投げ　 　30本</t>
  </si>
  <si>
    <t>②　高　ｶｰﾌﾞ走　30m×5　　３０分</t>
  </si>
  <si>
    <t>⑤筋力・筋パワー養成系のトレーニングを選んで行う。</t>
  </si>
  <si>
    <t>③砲丸の基本と実践　　　３０分</t>
  </si>
  <si>
    <t>　　・ｽﾀﾝﾃﾞｲﾝｸﾞ投げ  ３０本</t>
  </si>
  <si>
    <t>　　・ｸﾞﾗｲﾄﾞ投げ　 　２０本</t>
  </si>
  <si>
    <t>④300m×３本　　　　３0分</t>
  </si>
  <si>
    <t>　　男子○秒×３本,女子は200m×3本</t>
  </si>
  <si>
    <t>⑥２００ｍジョック＋ストレッチ　　２０分</t>
  </si>
  <si>
    <t>男子四種　→　１１０ｍＨ・走高跳・砲丸投・４００ｍ</t>
  </si>
  <si>
    <t>　　　　　　女子四種　→　１００ｍＨ・走高跳・砲丸投・２００ｍ</t>
  </si>
  <si>
    <t>5000mの1週間の練習</t>
  </si>
  <si>
    <t>5000mトレーニング手段</t>
    <rPh sb="11" eb="13">
      <t>シュダン</t>
    </rPh>
    <phoneticPr fontId="3"/>
  </si>
  <si>
    <t>10000mﾋﾞﾙﾄﾞ＋2000m×3本～6本</t>
  </si>
  <si>
    <t>8000mﾋﾞﾙﾄﾞ＋2000m×5本～10本</t>
  </si>
  <si>
    <t>③1000mﾍﾟｰｽ走×5本　　　　40分　　　　　</t>
    <rPh sb="10" eb="11">
      <t>ソウ</t>
    </rPh>
    <rPh sb="13" eb="14">
      <t>ホン</t>
    </rPh>
    <rPh sb="20" eb="21">
      <t>フン</t>
    </rPh>
    <phoneticPr fontId="3"/>
  </si>
  <si>
    <t>③1000mﾍﾟｰｽ走×4本　　　　40分　　　　　</t>
    <rPh sb="10" eb="11">
      <t>ソウ</t>
    </rPh>
    <rPh sb="13" eb="14">
      <t>ホン</t>
    </rPh>
    <rPh sb="20" eb="21">
      <t>フン</t>
    </rPh>
    <phoneticPr fontId="3"/>
  </si>
  <si>
    <t>③1000mﾍﾟｰｽ走×3本　　　　40分　　　　　</t>
    <rPh sb="10" eb="11">
      <t>ソウ</t>
    </rPh>
    <rPh sb="13" eb="14">
      <t>ホン</t>
    </rPh>
    <rPh sb="20" eb="21">
      <t>フン</t>
    </rPh>
    <phoneticPr fontId="3"/>
  </si>
  <si>
    <t>2000m×4～8本＋1000m×3～6本＋筋トレ</t>
  </si>
  <si>
    <t>※休息時間は3分</t>
    <rPh sb="1" eb="3">
      <t>キュウソク</t>
    </rPh>
    <rPh sb="3" eb="5">
      <t>ジカン</t>
    </rPh>
    <rPh sb="7" eb="8">
      <t>フン</t>
    </rPh>
    <phoneticPr fontId="3"/>
  </si>
  <si>
    <t>※休息時間は5分</t>
    <rPh sb="1" eb="3">
      <t>キュウソク</t>
    </rPh>
    <rPh sb="3" eb="5">
      <t>ジカン</t>
    </rPh>
    <rPh sb="7" eb="8">
      <t>フン</t>
    </rPh>
    <phoneticPr fontId="3"/>
  </si>
  <si>
    <t>5000mを走りきれるレーススピード養成</t>
    <rPh sb="6" eb="7">
      <t>ハシ</t>
    </rPh>
    <rPh sb="18" eb="20">
      <t>ヨウセイ</t>
    </rPh>
    <phoneticPr fontId="3"/>
  </si>
  <si>
    <t>2000m×3～6本＋1000m×2～4本＋筋トレ</t>
  </si>
  <si>
    <r>
      <t>※Aチーム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</si>
  <si>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※Aチーム2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55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</si>
  <si>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</si>
  <si>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</si>
  <si>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</si>
  <si>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月曜日の練習内容　（２時間３０分）</t>
  </si>
  <si>
    <t>③1000mﾚﾍﾟ×2本　　　　40分　　　　　</t>
    <rPh sb="11" eb="12">
      <t>ホン</t>
    </rPh>
    <rPh sb="18" eb="19">
      <t>フン</t>
    </rPh>
    <phoneticPr fontId="3"/>
  </si>
  <si>
    <t>月曜日の練習内容（2時間10分）</t>
    <rPh sb="0" eb="3">
      <t>ゲツヨウビ</t>
    </rPh>
    <rPh sb="4" eb="6">
      <t>レンシュウ</t>
    </rPh>
    <rPh sb="6" eb="8">
      <t>ナイヨウ</t>
    </rPh>
    <rPh sb="10" eb="12">
      <t>ジカン</t>
    </rPh>
    <rPh sb="14" eb="15">
      <t>フン</t>
    </rPh>
    <phoneticPr fontId="3"/>
  </si>
  <si>
    <r>
      <t>火曜日の練習内容（2時間</t>
    </r>
    <r>
      <rPr>
        <b/>
        <sz val="14"/>
        <color indexed="8"/>
        <rFont val="ＭＳ Ｐゴシック"/>
        <family val="3"/>
        <charset val="128"/>
      </rPr>
      <t>）</t>
    </r>
    <rPh sb="0" eb="3">
      <t>カヨウビ</t>
    </rPh>
    <rPh sb="4" eb="6">
      <t>レンシュウ</t>
    </rPh>
    <rPh sb="6" eb="8">
      <t>ナイヨウ</t>
    </rPh>
    <rPh sb="10" eb="12">
      <t>ジカン</t>
    </rPh>
    <phoneticPr fontId="3"/>
  </si>
  <si>
    <t>水曜日の練習内容（2時間）</t>
    <rPh sb="0" eb="3">
      <t>スイヨウビ</t>
    </rPh>
    <rPh sb="4" eb="6">
      <t>レンシュウ</t>
    </rPh>
    <rPh sb="6" eb="8">
      <t>ナイヨウ</t>
    </rPh>
    <rPh sb="10" eb="12">
      <t>ジカン</t>
    </rPh>
    <phoneticPr fontId="3"/>
  </si>
  <si>
    <t>①ジョック２０００ｍ＋ストレッチ　20分</t>
  </si>
  <si>
    <t>※休息時間は15分</t>
    <rPh sb="1" eb="3">
      <t>キュウソク</t>
    </rPh>
    <rPh sb="3" eb="5">
      <t>ジカン</t>
    </rPh>
    <rPh sb="8" eb="9">
      <t>フン</t>
    </rPh>
    <phoneticPr fontId="3"/>
  </si>
  <si>
    <t>①12000mジョック　　６０分</t>
  </si>
  <si>
    <t>※１０００ｍを４分から５分の速さ</t>
  </si>
  <si>
    <t>※ジョックのスピードは1000mを４分３０秒から４分５０秒</t>
  </si>
  <si>
    <r>
      <t>※Aチーム2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</si>
  <si>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※Bチーム3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</si>
  <si>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t>②10000mビルドアップ　　50分　　　　　</t>
  </si>
  <si>
    <t>②二人組でのストレッチ　１０分</t>
  </si>
  <si>
    <t>※最初の4000ｍ　1000mを3分40秒のペース</t>
  </si>
  <si>
    <t>②8000mﾋﾞﾙﾄﾞ　　40分</t>
  </si>
  <si>
    <t>※腰のストレッチ</t>
  </si>
  <si>
    <t>※次の2000ｍ　　1000mを3分30秒のペース</t>
  </si>
  <si>
    <t>※最初の2000ｍ　1000mを3分30秒のペース</t>
  </si>
  <si>
    <t>※体前屈</t>
  </si>
  <si>
    <t>※次の2000m　　1000mを3分20秒のペース</t>
  </si>
  <si>
    <t>※次の2000ｍ　　1000mを3分20秒のペース</t>
  </si>
  <si>
    <t>※次の2000m　　1000mを3分10秒のペース</t>
  </si>
  <si>
    <t>※次の2000ｍ　　1000mを3分10秒のペース</t>
  </si>
  <si>
    <t>※次の2000ｍ　　1000mを3分00秒のペース</t>
  </si>
  <si>
    <t>③二人組でマッサージ　４０分</t>
  </si>
  <si>
    <t>※１０分交代で２セット</t>
  </si>
  <si>
    <t>③2000mレペ 3本　　　　40分　　　　　休息10分</t>
  </si>
  <si>
    <t>④ショートミーティング　　１０分</t>
  </si>
  <si>
    <t>スピード刺激</t>
    <rPh sb="4" eb="6">
      <t>シゲキ</t>
    </rPh>
    <phoneticPr fontId="3"/>
  </si>
  <si>
    <t>スプリント養成</t>
  </si>
  <si>
    <t>※練習姿勢の反省</t>
  </si>
  <si>
    <t>※Aチーム6分10秒～6分20秒</t>
  </si>
  <si>
    <t>③2000ｍﾍﾟｰｽ走×4本　　　　70分　　　　　</t>
  </si>
  <si>
    <t>※練習内容の理解</t>
  </si>
  <si>
    <t>※Bチーム6分30秒～7分00秒</t>
  </si>
  <si>
    <t>※休息時間は１0分</t>
  </si>
  <si>
    <t>④１000mジョック＋ストレッチ　10分</t>
  </si>
  <si>
    <t>※Aチーム6分30秒～6分50秒</t>
  </si>
  <si>
    <t>※Bチーム7分00秒～7分15秒</t>
  </si>
  <si>
    <t>火曜日の練習内容（２時間３０分）</t>
  </si>
  <si>
    <t>8000mﾋﾞﾙﾄﾞ　　40分</t>
  </si>
  <si>
    <r>
      <t>木曜日の練習内容（3時間</t>
    </r>
    <r>
      <rPr>
        <b/>
        <sz val="14"/>
        <color indexed="8"/>
        <rFont val="ＭＳ Ｐゴシック"/>
        <family val="3"/>
        <charset val="128"/>
      </rPr>
      <t>）</t>
    </r>
    <rPh sb="0" eb="3">
      <t>モクヨウビ</t>
    </rPh>
    <rPh sb="4" eb="6">
      <t>レンシュウ</t>
    </rPh>
    <rPh sb="6" eb="8">
      <t>ナイヨウ</t>
    </rPh>
    <rPh sb="10" eb="12">
      <t>ジカン</t>
    </rPh>
    <phoneticPr fontId="3"/>
  </si>
  <si>
    <r>
      <t>金曜日の練習内容（2時間40分</t>
    </r>
    <r>
      <rPr>
        <b/>
        <sz val="14"/>
        <color indexed="8"/>
        <rFont val="ＭＳ Ｐゴシック"/>
        <family val="3"/>
        <charset val="128"/>
      </rPr>
      <t>）</t>
    </r>
    <rPh sb="0" eb="3">
      <t>キンヨウビ</t>
    </rPh>
    <rPh sb="4" eb="6">
      <t>レンシュウ</t>
    </rPh>
    <rPh sb="6" eb="8">
      <t>ナイヨウ</t>
    </rPh>
    <rPh sb="10" eb="12">
      <t>ジカン</t>
    </rPh>
    <rPh sb="14" eb="15">
      <t>フン</t>
    </rPh>
    <phoneticPr fontId="3"/>
  </si>
  <si>
    <r>
      <t>土曜日の練習内容（3時間</t>
    </r>
    <r>
      <rPr>
        <b/>
        <sz val="14"/>
        <color indexed="8"/>
        <rFont val="ＭＳ Ｐゴシック"/>
        <family val="3"/>
        <charset val="128"/>
      </rPr>
      <t>）</t>
    </r>
    <rPh sb="0" eb="3">
      <t>ドヨウビ</t>
    </rPh>
    <rPh sb="4" eb="6">
      <t>レンシュウ</t>
    </rPh>
    <rPh sb="6" eb="8">
      <t>ナイヨウ</t>
    </rPh>
    <rPh sb="10" eb="12">
      <t>ジカン</t>
    </rPh>
    <phoneticPr fontId="3"/>
  </si>
  <si>
    <t>①筋力トレーニング　　　　　　30分　　　　　</t>
  </si>
  <si>
    <r>
      <t>・スーパーサーキット１周</t>
    </r>
    <r>
      <rPr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分×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周</t>
    </r>
  </si>
  <si>
    <t>②2000ｍﾍﾟｰｽ走×6本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</si>
  <si>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②2000ｍﾍﾟｰｽ走×5本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</si>
  <si>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②2000ｍﾍﾟｰｽ走×4本　　　　90分　　　　　</t>
    <rPh sb="10" eb="11">
      <t>ソウ</t>
    </rPh>
    <rPh sb="13" eb="14">
      <t>ホン</t>
    </rPh>
    <rPh sb="20" eb="21">
      <t>フン</t>
    </rPh>
    <phoneticPr fontId="3"/>
  </si>
  <si>
    <t>②2000ｍﾍﾟｰｽ走×3本　　　　90分　　　　　</t>
    <rPh sb="10" eb="11">
      <t>ソウ</t>
    </rPh>
    <rPh sb="13" eb="14">
      <t>ホン</t>
    </rPh>
    <rPh sb="20" eb="21">
      <t>フン</t>
    </rPh>
    <phoneticPr fontId="3"/>
  </si>
  <si>
    <t>③2000ｍﾍﾟｰｽ走×6本　　　　90分　　　　　</t>
    <rPh sb="10" eb="11">
      <t>ソウ</t>
    </rPh>
    <rPh sb="13" eb="14">
      <t>ホン</t>
    </rPh>
    <rPh sb="20" eb="21">
      <t>フン</t>
    </rPh>
    <phoneticPr fontId="3"/>
  </si>
  <si>
    <t>①腕立て伏せ→②腹筋→③背筋→④鉄棒懸垂→⑤デプスジャンプ→⑥ハードルジャンプ</t>
    <rPh sb="1" eb="3">
      <t>ウデタ</t>
    </rPh>
    <rPh sb="4" eb="5">
      <t>フ</t>
    </rPh>
    <rPh sb="8" eb="10">
      <t>フッキン</t>
    </rPh>
    <rPh sb="12" eb="14">
      <t>ハイキン</t>
    </rPh>
    <rPh sb="16" eb="18">
      <t>テツボウ</t>
    </rPh>
    <rPh sb="18" eb="20">
      <t>ケンスイ</t>
    </rPh>
    <phoneticPr fontId="3"/>
  </si>
  <si>
    <t>※休息時間は１0分</t>
    <rPh sb="1" eb="3">
      <t>キュウソク</t>
    </rPh>
    <rPh sb="3" eb="5">
      <t>ジカン</t>
    </rPh>
    <rPh sb="8" eb="9">
      <t>フン</t>
    </rPh>
    <phoneticPr fontId="3"/>
  </si>
  <si>
    <t>※休息時間は１2分</t>
    <rPh sb="1" eb="3">
      <t>キュウソク</t>
    </rPh>
    <rPh sb="3" eb="5">
      <t>ジカン</t>
    </rPh>
    <rPh sb="8" eb="9">
      <t>フン</t>
    </rPh>
    <phoneticPr fontId="3"/>
  </si>
  <si>
    <t>→⑦メディシンボール投げ→⑧ビーバー→⑨ダンベル体操→⑩屈伸運動</t>
    <rPh sb="10" eb="11">
      <t>ナ</t>
    </rPh>
    <rPh sb="24" eb="26">
      <t>タイソウ</t>
    </rPh>
    <rPh sb="28" eb="30">
      <t>クッシン</t>
    </rPh>
    <rPh sb="30" eb="32">
      <t>ウンドウ</t>
    </rPh>
    <phoneticPr fontId="3"/>
  </si>
  <si>
    <t>スピード持続</t>
  </si>
  <si>
    <t>③2000mレペ　5本　　　　60分　　　　　休息10分</t>
  </si>
  <si>
    <r>
      <t>※Aチーム6分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0秒～6分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0秒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</si>
  <si>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※Aチーム6分25</t>
    </r>
    <r>
      <rPr>
        <sz val="11"/>
        <rFont val="ＭＳ Ｐゴシック"/>
        <family val="3"/>
        <charset val="128"/>
      </rPr>
      <t>秒～6分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</si>
  <si>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※Aチーム6分20秒～6分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</si>
  <si>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※Bチーム7分00秒～7分15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</si>
  <si>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※Bチーム6分5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～7分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0秒</t>
    </r>
    <rPh sb="6" eb="7">
      <t>フン</t>
    </rPh>
    <rPh sb="11" eb="12">
      <t>フン</t>
    </rPh>
    <rPh sb="14" eb="15">
      <t>ビョウ</t>
    </rPh>
    <phoneticPr fontId="3"/>
  </si>
  <si>
    <r>
      <t>※Bチーム6分50秒～7分15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</si>
  <si>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r>
      <t>※Bチーム6分55</t>
    </r>
    <r>
      <rPr>
        <sz val="11"/>
        <rFont val="ＭＳ Ｐゴシック"/>
        <family val="3"/>
        <charset val="128"/>
      </rPr>
      <t>～7分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0秒</t>
    </r>
    <rPh sb="6" eb="7">
      <t>フン</t>
    </rPh>
    <rPh sb="11" eb="12">
      <t>フン</t>
    </rPh>
    <rPh sb="14" eb="15">
      <t>ビョウ</t>
    </rPh>
    <phoneticPr fontId="3"/>
  </si>
  <si>
    <r>
      <t>※Bチーム7分00秒～7分25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rPh sb="12" eb="13">
      <t>フン</t>
    </rPh>
    <rPh sb="15" eb="16">
      <t>ビョウ</t>
    </rPh>
    <phoneticPr fontId="3"/>
  </si>
  <si>
    <t>リラクゼーション</t>
  </si>
  <si>
    <t>②2000ｍﾍﾟｰｽ走×3本　　　　７0分　　　　　</t>
    <rPh sb="10" eb="11">
      <t>ソウ</t>
    </rPh>
    <rPh sb="13" eb="14">
      <t>ホン</t>
    </rPh>
    <rPh sb="20" eb="21">
      <t>フン</t>
    </rPh>
    <phoneticPr fontId="3"/>
  </si>
  <si>
    <t>②2000ｍﾍﾟｰｽ走×2本　　　　60分　　　　　</t>
    <rPh sb="10" eb="11">
      <t>ソウ</t>
    </rPh>
    <rPh sb="13" eb="14">
      <t>ホン</t>
    </rPh>
    <rPh sb="20" eb="21">
      <t>フン</t>
    </rPh>
    <phoneticPr fontId="3"/>
  </si>
  <si>
    <t>②2000ｍﾍﾟｰｽ走×3本　　　　70分　　　　　</t>
    <rPh sb="10" eb="11">
      <t>ソウ</t>
    </rPh>
    <rPh sb="13" eb="14">
      <t>ホン</t>
    </rPh>
    <rPh sb="20" eb="21">
      <t>フン</t>
    </rPh>
    <phoneticPr fontId="3"/>
  </si>
  <si>
    <t>最大スピード</t>
  </si>
  <si>
    <t>水曜日の練習内容（２時間）</t>
  </si>
  <si>
    <t>12000mジョック　　６０分</t>
  </si>
  <si>
    <r>
      <t>※Aチーム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</si>
  <si>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※Aチーム6分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</si>
  <si>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40</t>
    </r>
    <r>
      <rPr>
        <sz val="11"/>
        <rFont val="ＭＳ Ｐゴシック"/>
        <family val="3"/>
        <charset val="128"/>
      </rPr>
      <t>秒</t>
    </r>
    <rPh sb="6" eb="7">
      <t>フン</t>
    </rPh>
    <rPh sb="9" eb="10">
      <t>ビョウ</t>
    </rPh>
    <phoneticPr fontId="3"/>
  </si>
  <si>
    <r>
      <t>※Bチーム6分</t>
    </r>
    <r>
      <rPr>
        <sz val="11"/>
        <rFont val="ＭＳ Ｐゴシック"/>
        <family val="3"/>
        <charset val="128"/>
      </rPr>
      <t>30秒</t>
    </r>
    <rPh sb="6" eb="7">
      <t>フン</t>
    </rPh>
    <rPh sb="9" eb="10">
      <t>ビョウ</t>
    </rPh>
    <phoneticPr fontId="3"/>
  </si>
  <si>
    <t>③2000ｍﾍﾟｰｽ走×3本　　　　50分　　　　　</t>
    <rPh sb="10" eb="11">
      <t>ソウ</t>
    </rPh>
    <rPh sb="13" eb="14">
      <t>ホン</t>
    </rPh>
    <rPh sb="20" eb="21">
      <t>フン</t>
    </rPh>
    <phoneticPr fontId="3"/>
  </si>
  <si>
    <t>③2000ｍﾍﾟｰｽ走×2本　　　　40分　　　　　</t>
    <rPh sb="10" eb="11">
      <t>ソウ</t>
    </rPh>
    <rPh sb="13" eb="14">
      <t>ホン</t>
    </rPh>
    <rPh sb="20" eb="21">
      <t>フン</t>
    </rPh>
    <phoneticPr fontId="3"/>
  </si>
  <si>
    <t>※補強</t>
  </si>
  <si>
    <t>※ｽﾄﾚｯﾁ</t>
  </si>
  <si>
    <t>③2000ｍﾍﾟｰｽ走×4本　　　　70分　　　　　</t>
    <rPh sb="10" eb="11">
      <t>ソウ</t>
    </rPh>
    <rPh sb="13" eb="14">
      <t>ホン</t>
    </rPh>
    <rPh sb="20" eb="21">
      <t>フン</t>
    </rPh>
    <phoneticPr fontId="3"/>
  </si>
  <si>
    <t>木曜日の練習内容（２時間３０分）</t>
  </si>
  <si>
    <t>③２０００ｍレペ　4本　　　　　　50分　　　　　</t>
  </si>
  <si>
    <t>※Aチーム６分００秒</t>
  </si>
  <si>
    <t>※Bチーム６分４０秒</t>
  </si>
  <si>
    <t>③１０００ｍレペ　3本　　　　30分　　　　　</t>
  </si>
  <si>
    <t>※Aチーム２分５０秒</t>
  </si>
  <si>
    <t>※Bチーム３分１０秒</t>
  </si>
  <si>
    <t>④１000mジョック＋補強＋ストレッチ　40分</t>
  </si>
  <si>
    <t>※腹筋・背筋・懸垂　　30分</t>
  </si>
  <si>
    <t>金曜日の練習内容（２時間３０分）</t>
  </si>
  <si>
    <t>③2000mレペ　3本　　　　　　50分　　　</t>
  </si>
  <si>
    <t>※休息時間は１５分</t>
  </si>
  <si>
    <t>※Aチーム5分50秒～6分00秒</t>
  </si>
  <si>
    <t>※Bチーム6分30秒～6分50秒</t>
  </si>
  <si>
    <t>③1000mレペ　2本　　　　30分　　　</t>
  </si>
  <si>
    <t>※Aチーム２分４０秒</t>
  </si>
  <si>
    <t>※Bチーム３分００秒</t>
  </si>
  <si>
    <t>※腹筋・背筋・懸垂　　　30分</t>
  </si>
  <si>
    <t>土曜日の練習内容（３時間）</t>
  </si>
  <si>
    <t>②ロード走ｏｒクロスカントリー　　90分から120分</t>
  </si>
  <si>
    <t>　　A　ロード走　12kmから15kmのジョギング</t>
  </si>
  <si>
    <t>　　B　ロード走　９０分から１２０分のジョギング</t>
  </si>
  <si>
    <t>　　C　クロスカントリー　６０分から９０分</t>
  </si>
  <si>
    <t>※Aチーム6分00秒～6分20秒</t>
  </si>
  <si>
    <t>④１000mジョック＋ストレッチ　４０分</t>
  </si>
  <si>
    <t>※腹筋・背筋・懸垂　　３０分</t>
  </si>
  <si>
    <t>８００ｍ・１５００ｍ・３０００ｍの練習目標タイムの設定のための表</t>
    <rPh sb="17" eb="19">
      <t>レンシュウ</t>
    </rPh>
    <rPh sb="19" eb="21">
      <t>モクヒョウ</t>
    </rPh>
    <rPh sb="25" eb="27">
      <t>セッテイ</t>
    </rPh>
    <rPh sb="31" eb="32">
      <t>ヒョウ</t>
    </rPh>
    <phoneticPr fontId="3"/>
  </si>
  <si>
    <t>100m</t>
  </si>
  <si>
    <t>200m</t>
  </si>
  <si>
    <t>300m</t>
  </si>
  <si>
    <t>400m</t>
  </si>
  <si>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00m</t>
    </r>
  </si>
  <si>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00m</t>
    </r>
  </si>
  <si>
    <r>
      <t>1</t>
    </r>
    <r>
      <rPr>
        <sz val="11"/>
        <rFont val="ＭＳ Ｐゴシック"/>
        <family val="3"/>
        <charset val="128"/>
      </rPr>
      <t>000m</t>
    </r>
  </si>
  <si>
    <r>
      <t>1</t>
    </r>
    <r>
      <rPr>
        <sz val="11"/>
        <rFont val="ＭＳ Ｐゴシック"/>
        <family val="3"/>
        <charset val="128"/>
      </rPr>
      <t>500m</t>
    </r>
  </si>
  <si>
    <t>2000m</t>
  </si>
  <si>
    <t>3000m</t>
  </si>
  <si>
    <t>4000m</t>
  </si>
  <si>
    <t>マラソン</t>
  </si>
  <si>
    <t>練習強度の換算表</t>
    <rPh sb="0" eb="2">
      <t>レンシュウ</t>
    </rPh>
    <rPh sb="2" eb="4">
      <t>キョウド</t>
    </rPh>
    <rPh sb="5" eb="8">
      <t>カンザンヒョウ</t>
    </rPh>
    <phoneticPr fontId="3"/>
  </si>
  <si>
    <t>400m実力</t>
    <rPh sb="4" eb="6">
      <t>ジツリョク</t>
    </rPh>
    <phoneticPr fontId="3"/>
  </si>
  <si>
    <t>100m実力</t>
    <rPh sb="4" eb="6">
      <t>ジツリョク</t>
    </rPh>
    <phoneticPr fontId="3"/>
  </si>
  <si>
    <t>800m実力</t>
    <rPh sb="4" eb="6">
      <t>ジツリョク</t>
    </rPh>
    <phoneticPr fontId="3"/>
  </si>
  <si>
    <t>600mの95%</t>
  </si>
  <si>
    <t>600mの90%</t>
  </si>
  <si>
    <t>600mの85%</t>
  </si>
  <si>
    <t>600mの80%</t>
  </si>
  <si>
    <t>200m実力</t>
    <rPh sb="4" eb="6">
      <t>ジツリョク</t>
    </rPh>
    <phoneticPr fontId="3"/>
  </si>
  <si>
    <t>3000m実力</t>
    <rPh sb="5" eb="7">
      <t>ジツリョク</t>
    </rPh>
    <phoneticPr fontId="3"/>
  </si>
  <si>
    <t>2000mの95%</t>
  </si>
  <si>
    <t>2000mの90%</t>
  </si>
  <si>
    <t>2000mの85%</t>
  </si>
  <si>
    <t>2000mの80%</t>
  </si>
  <si>
    <t>Start</t>
  </si>
  <si>
    <t>800m目標　2分16秒</t>
    <rPh sb="4" eb="6">
      <t>モクヒョウ</t>
    </rPh>
    <rPh sb="8" eb="9">
      <t>フン</t>
    </rPh>
    <rPh sb="11" eb="12">
      <t>ビョウ</t>
    </rPh>
    <phoneticPr fontId="3"/>
  </si>
  <si>
    <t>5K</t>
  </si>
  <si>
    <t>３００ｍ×５本</t>
  </si>
  <si>
    <t>10K</t>
  </si>
  <si>
    <t>目標タイム　49秒×5本　休息7分</t>
  </si>
  <si>
    <t>15K</t>
  </si>
  <si>
    <t>20K</t>
  </si>
  <si>
    <t>６００ｍ×３本</t>
  </si>
  <si>
    <t>21.0975K</t>
  </si>
  <si>
    <r>
      <t>目標タイム　1分48</t>
    </r>
    <r>
      <rPr>
        <sz val="11"/>
        <rFont val="ＭＳ Ｐゴシック"/>
        <family val="3"/>
        <charset val="128"/>
      </rPr>
      <t>秒×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本　休息10分</t>
    </r>
    <rPh sb="15" eb="17">
      <t>キュウソク</t>
    </rPh>
    <rPh sb="19" eb="20">
      <t>フン</t>
    </rPh>
    <phoneticPr fontId="3"/>
  </si>
  <si>
    <t>25K</t>
  </si>
  <si>
    <t>30K</t>
  </si>
  <si>
    <t xml:space="preserve"> １０００ｍ×２本</t>
  </si>
  <si>
    <t>35K</t>
  </si>
  <si>
    <r>
      <t>目標タイム　3分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秒×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本　休息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分</t>
    </r>
    <rPh sb="10" eb="11">
      <t>ビョウ</t>
    </rPh>
    <phoneticPr fontId="3"/>
  </si>
  <si>
    <t>40K</t>
  </si>
  <si>
    <t>Finish</t>
  </si>
  <si>
    <t>イーブンペース配分</t>
    <rPh sb="7" eb="9">
      <t>ハイブン</t>
    </rPh>
    <phoneticPr fontId="3"/>
  </si>
  <si>
    <t>34秒</t>
    <rPh sb="2" eb="3">
      <t>ビョウ</t>
    </rPh>
    <phoneticPr fontId="3"/>
  </si>
  <si>
    <t>51秒</t>
    <rPh sb="2" eb="3">
      <t>ビョウ</t>
    </rPh>
    <phoneticPr fontId="3"/>
  </si>
  <si>
    <t>68秒</t>
    <rPh sb="2" eb="3">
      <t>ビョウ</t>
    </rPh>
    <phoneticPr fontId="3"/>
  </si>
  <si>
    <t>1分42秒</t>
    <rPh sb="1" eb="2">
      <t>フン</t>
    </rPh>
    <rPh sb="4" eb="5">
      <t>ビョウ</t>
    </rPh>
    <phoneticPr fontId="3"/>
  </si>
  <si>
    <t>2分16秒</t>
    <rPh sb="1" eb="2">
      <t>フン</t>
    </rPh>
    <rPh sb="4" eb="5">
      <t>ビョウ</t>
    </rPh>
    <phoneticPr fontId="3"/>
  </si>
  <si>
    <t>第61回勝田全国マラソン</t>
  </si>
  <si>
    <t>開催日：</t>
  </si>
  <si>
    <t>開催地：</t>
  </si>
  <si>
    <t>茨城県ひたちなか市</t>
  </si>
  <si>
    <t>氏名</t>
  </si>
  <si>
    <t>： 小林修一</t>
  </si>
  <si>
    <t>ナンバー</t>
  </si>
  <si>
    <t>： 1870</t>
  </si>
  <si>
    <t>種目</t>
  </si>
  <si>
    <t>： フル男子５０歳代</t>
  </si>
  <si>
    <r>
      <t xml:space="preserve">タイムリスト </t>
    </r>
    <r>
      <rPr>
        <sz val="9.9"/>
        <color indexed="10"/>
        <rFont val="ＭＳ Ｐゴシック"/>
        <family val="3"/>
        <charset val="128"/>
      </rPr>
      <t>この記録は速報(参考記録)です</t>
    </r>
  </si>
  <si>
    <t>測定ポイント</t>
  </si>
  <si>
    <t>スプリット</t>
  </si>
  <si>
    <t>ラップ</t>
  </si>
  <si>
    <t>通過時刻</t>
  </si>
  <si>
    <t>幅２３</t>
    <rPh sb="0" eb="1">
      <t>ハバ</t>
    </rPh>
    <phoneticPr fontId="36"/>
  </si>
  <si>
    <t>列４５</t>
    <rPh sb="0" eb="1">
      <t>レツ</t>
    </rPh>
    <phoneticPr fontId="36"/>
  </si>
  <si>
    <t>年</t>
    <phoneticPr fontId="3"/>
  </si>
  <si>
    <t>日</t>
    <phoneticPr fontId="3"/>
  </si>
  <si>
    <t>月</t>
    <phoneticPr fontId="3"/>
  </si>
  <si>
    <t>火</t>
    <phoneticPr fontId="3"/>
  </si>
  <si>
    <t>水</t>
    <phoneticPr fontId="3"/>
  </si>
  <si>
    <t>本日</t>
    <phoneticPr fontId="3"/>
  </si>
  <si>
    <t>心配機能or耐乳酸トレ＋筋パワー</t>
    <rPh sb="0" eb="2">
      <t>シンパイ</t>
    </rPh>
    <rPh sb="2" eb="4">
      <t>キノウ</t>
    </rPh>
    <rPh sb="6" eb="7">
      <t>タイ</t>
    </rPh>
    <rPh sb="7" eb="9">
      <t>ニュウサン</t>
    </rPh>
    <rPh sb="12" eb="13">
      <t>キン</t>
    </rPh>
    <phoneticPr fontId="3"/>
  </si>
  <si>
    <t>耐乳酸トレーニング</t>
    <rPh sb="0" eb="1">
      <t>タイ</t>
    </rPh>
    <rPh sb="1" eb="3">
      <t>ニュウサン</t>
    </rPh>
    <phoneticPr fontId="3"/>
  </si>
  <si>
    <t>速いスピードでの持続力養成</t>
    <rPh sb="0" eb="1">
      <t>ハヤ</t>
    </rPh>
    <rPh sb="8" eb="11">
      <t>ジゾクリョク</t>
    </rPh>
    <rPh sb="11" eb="13">
      <t>ヨウセイ</t>
    </rPh>
    <phoneticPr fontId="3"/>
  </si>
  <si>
    <t>４００ｍの練習　</t>
    <rPh sb="5" eb="7">
      <t>レンシュウ</t>
    </rPh>
    <phoneticPr fontId="4"/>
  </si>
  <si>
    <t>800mの練習　</t>
    <rPh sb="5" eb="7">
      <t>レンシュウ</t>
    </rPh>
    <phoneticPr fontId="4"/>
  </si>
  <si>
    <t>曜日</t>
  </si>
  <si>
    <t>800mの練習　（800m）</t>
  </si>
  <si>
    <t>1000m×3(10分)</t>
  </si>
  <si>
    <t>600×３(10分)</t>
  </si>
  <si>
    <t>300m×４(7分)</t>
  </si>
  <si>
    <t>1000m×3(15分)＋筋トレ</t>
  </si>
  <si>
    <t>1000m×2～4本</t>
    <rPh sb="9" eb="10">
      <t>ホン</t>
    </rPh>
    <phoneticPr fontId="36"/>
  </si>
  <si>
    <t>600m×2～6本</t>
    <rPh sb="8" eb="9">
      <t>ホン</t>
    </rPh>
    <phoneticPr fontId="36"/>
  </si>
  <si>
    <t>300m×3～5本</t>
    <rPh sb="8" eb="9">
      <t>ホン</t>
    </rPh>
    <phoneticPr fontId="36"/>
  </si>
  <si>
    <t>1000m×2～4本＋筋トレ</t>
    <rPh sb="9" eb="10">
      <t>ホン</t>
    </rPh>
    <phoneticPr fontId="36"/>
  </si>
  <si>
    <t>40秒間走×(3～7)本</t>
    <rPh sb="11" eb="12">
      <t>ホン</t>
    </rPh>
    <phoneticPr fontId="36"/>
  </si>
  <si>
    <t>300m×(3～6)本</t>
    <rPh sb="10" eb="11">
      <t>ホン</t>
    </rPh>
    <phoneticPr fontId="36"/>
  </si>
  <si>
    <t>200m×(2～8)本</t>
    <rPh sb="10" eb="11">
      <t>ホン</t>
    </rPh>
    <phoneticPr fontId="36"/>
  </si>
  <si>
    <t>40秒間走×(3～7)本＋筋トレ</t>
    <rPh sb="11" eb="12">
      <t>ホン</t>
    </rPh>
    <phoneticPr fontId="36"/>
  </si>
  <si>
    <t>6000mﾋﾞﾙﾄﾞ＋2000m×1本</t>
    <rPh sb="18" eb="19">
      <t>ホン</t>
    </rPh>
    <phoneticPr fontId="36"/>
  </si>
  <si>
    <t>2000m×2＋1000m×1本</t>
    <rPh sb="15" eb="16">
      <t>ホン</t>
    </rPh>
    <phoneticPr fontId="36"/>
  </si>
  <si>
    <t>月　走基,200m3本加速､　　　　　筋スピード持続力　　　　　リラックスしての大きな走り</t>
  </si>
  <si>
    <t>火　走基,100m加3.55mHＳ3　　　ハードルの基本技術　　　ハードリングの基本技術養成</t>
  </si>
  <si>
    <t>水　　ｽﾄﾚｯﾁ+ﾏｯｻｰｼﾞ　　　　　　　積極的休養　　　　　　　　　特にマッサージで筋疲労回復</t>
  </si>
  <si>
    <t>木　走基,50m加3.55mHＳ3　　　　ハードルの基本と実践　　　ハードルの技術と実践</t>
  </si>
  <si>
    <t>金　走基,100m加3.55mHＳ3　　　筋スピード持続力　　　　　月曜日よりもスピードアップ</t>
  </si>
  <si>
    <t>土　走基,50mH×15,ﾊｰﾄﾞﾙSD　　総合体力養成とハードル技術　筋トレとハードル技術の養成</t>
  </si>
  <si>
    <t>日　自主ﾄﾚ又は積極的休養</t>
  </si>
  <si>
    <t>走基,100m～150m加＋.55mHＳ3</t>
    <phoneticPr fontId="36"/>
  </si>
  <si>
    <t>※スピードは８０％の速さ</t>
  </si>
  <si>
    <t>※休息時間は２分００秒</t>
  </si>
  <si>
    <t>※例　男子○秒○　女子○秒○</t>
  </si>
  <si>
    <t>③100m×3本　　　　　　15分　　　　　</t>
    <rPh sb="7" eb="8">
      <t>ホン</t>
    </rPh>
    <phoneticPr fontId="36"/>
  </si>
  <si>
    <t>②２０００ｍ2本　　　　　　２５分　　　　　</t>
    <rPh sb="7" eb="8">
      <t>ホン</t>
    </rPh>
    <rPh sb="16" eb="17">
      <t>フン</t>
    </rPh>
    <phoneticPr fontId="3"/>
  </si>
  <si>
    <t>※例　A35秒　B40秒</t>
    <rPh sb="1" eb="2">
      <t>レイ</t>
    </rPh>
    <rPh sb="6" eb="7">
      <t>ビョウ</t>
    </rPh>
    <rPh sb="11" eb="12">
      <t>ビョウ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</si>
</sst>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&quot;月の練習計画&quot;"/>
    <numFmt numFmtId="177" formatCode="d"/>
    <numFmt numFmtId="178" formatCode="aaa"/>
    <numFmt numFmtId="179" formatCode="ss&quot;秒&quot;"/>
    <numFmt numFmtId="180" formatCode="mm&quot;分&quot;ss&quot;秒&quot;"/>
    <numFmt numFmtId="181" formatCode="#&quot;月のカレンダー&quot;"/>
    <numFmt numFmtId="182" formatCode="0;;&quot;&quot;"/>
    <numFmt numFmtId="183" formatCode="gggee&quot;年&quot;mm&quot;月&quot;dd&quot;日&quot;"/>
  </numFmts>
  <fonts count="4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8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3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9.9"/>
      <color indexed="10"/>
      <name val="ＭＳ Ｐゴシック"/>
      <family val="3"/>
      <charset val="128"/>
    </font>
    <font>
      <sz val="11"/>
      <color rgb="FF555555"/>
      <name val="ＭＳ Ｐゴシック"/>
      <family val="3"/>
      <charset val="128"/>
    </font>
    <font>
      <sz val="9.9"/>
      <color rgb="FF555555"/>
      <name val="ＭＳ Ｐゴシック"/>
      <family val="3"/>
      <charset val="128"/>
    </font>
    <font>
      <sz val="9.9"/>
      <color rgb="FF21348C"/>
      <name val="ＭＳ Ｐゴシック"/>
      <family val="3"/>
      <charset val="128"/>
    </font>
    <font>
      <sz val="8.8000000000000007"/>
      <color rgb="FF555555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5" tint="0.59996337778862885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Times New Roman"/>
      <family val="1"/>
    </font>
    <font>
      <sz val="18"/>
      <color indexed="10"/>
      <name val="ＭＳ Ｐゴシック"/>
      <family val="3"/>
      <charset val="128"/>
    </font>
    <font>
      <sz val="18"/>
      <color indexed="12"/>
      <name val="ＭＳ Ｐゴシック"/>
      <family val="3"/>
      <charset val="128"/>
    </font>
    <font>
      <sz val="18"/>
      <color indexed="10"/>
      <name val="Times New Roman"/>
      <family val="1"/>
    </font>
    <font>
      <sz val="18"/>
      <color indexed="12"/>
      <name val="Times New Roman"/>
      <family val="1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13"/>
      </patternFill>
    </fill>
    <fill>
      <patternFill patternType="solid">
        <fgColor indexed="27"/>
        <bgColor indexed="13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43"/>
        <bgColor indexed="13"/>
      </patternFill>
    </fill>
    <fill>
      <patternFill patternType="solid">
        <fgColor indexed="42"/>
        <bgColor indexed="13"/>
      </patternFill>
    </fill>
    <fill>
      <patternFill patternType="solid">
        <fgColor indexed="41"/>
        <bgColor indexed="13"/>
      </patternFill>
    </fill>
    <fill>
      <patternFill patternType="solid">
        <fgColor indexed="44"/>
        <bgColor indexed="13"/>
      </patternFill>
    </fill>
    <fill>
      <patternFill patternType="solid">
        <fgColor indexed="46"/>
        <bgColor indexed="13"/>
      </patternFill>
    </fill>
    <fill>
      <patternFill patternType="solid">
        <fgColor indexed="45"/>
        <bgColor indexed="13"/>
      </patternFill>
    </fill>
    <fill>
      <patternFill patternType="solid">
        <fgColor indexed="24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AC800"/>
        <bgColor indexed="64"/>
      </patternFill>
    </fill>
  </fills>
  <borders count="7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8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690">
    <xf numFmtId="0" fontId="0" fillId="0" borderId="0" xfId="0">
      <alignment vertical="center"/>
    </xf>
    <xf numFmtId="0" fontId="1" fillId="0" borderId="0" xfId="1"/>
    <xf numFmtId="1" fontId="2" fillId="0" borderId="0" xfId="1" applyNumberFormat="1" applyFont="1" applyProtection="1"/>
    <xf numFmtId="1" fontId="2" fillId="0" borderId="0" xfId="1" applyNumberFormat="1" applyFont="1" applyAlignment="1" applyProtection="1"/>
    <xf numFmtId="1" fontId="10" fillId="0" borderId="0" xfId="1" applyNumberFormat="1" applyFont="1" applyProtection="1"/>
    <xf numFmtId="0" fontId="1" fillId="0" borderId="0" xfId="1" applyFont="1"/>
    <xf numFmtId="1" fontId="2" fillId="0" borderId="0" xfId="1" applyNumberFormat="1" applyFont="1" applyAlignment="1" applyProtection="1">
      <alignment horizontal="center"/>
    </xf>
    <xf numFmtId="0" fontId="1" fillId="0" borderId="0" xfId="1" applyFont="1" applyAlignment="1"/>
    <xf numFmtId="1" fontId="20" fillId="0" borderId="0" xfId="1" quotePrefix="1" applyNumberFormat="1" applyFont="1" applyAlignment="1" applyProtection="1"/>
    <xf numFmtId="1" fontId="9" fillId="0" borderId="0" xfId="1" applyNumberFormat="1" applyFont="1" applyAlignment="1" applyProtection="1">
      <alignment horizontal="center"/>
    </xf>
    <xf numFmtId="1" fontId="2" fillId="0" borderId="0" xfId="1" applyNumberFormat="1" applyFont="1" applyAlignment="1" applyProtection="1">
      <alignment shrinkToFit="1"/>
    </xf>
    <xf numFmtId="1" fontId="5" fillId="0" borderId="0" xfId="1" applyNumberFormat="1" applyFont="1" applyFill="1" applyAlignment="1" applyProtection="1">
      <alignment shrinkToFit="1"/>
    </xf>
    <xf numFmtId="1" fontId="18" fillId="0" borderId="0" xfId="1" applyNumberFormat="1" applyFont="1" applyProtection="1"/>
    <xf numFmtId="1" fontId="2" fillId="0" borderId="0" xfId="1" applyNumberFormat="1" applyFont="1" applyAlignment="1" applyProtection="1">
      <alignment vertical="center"/>
    </xf>
    <xf numFmtId="1" fontId="7" fillId="0" borderId="0" xfId="1" applyNumberFormat="1" applyFont="1" applyAlignment="1" applyProtection="1">
      <alignment horizontal="center" vertical="center"/>
    </xf>
    <xf numFmtId="1" fontId="2" fillId="23" borderId="30" xfId="1" quotePrefix="1" applyNumberFormat="1" applyFont="1" applyFill="1" applyBorder="1" applyAlignment="1" applyProtection="1">
      <alignment horizontal="center" vertical="center" shrinkToFit="1"/>
    </xf>
    <xf numFmtId="1" fontId="2" fillId="8" borderId="31" xfId="1" applyNumberFormat="1" applyFont="1" applyFill="1" applyBorder="1" applyAlignment="1" applyProtection="1">
      <alignment horizontal="center" vertical="center" shrinkToFit="1"/>
    </xf>
    <xf numFmtId="0" fontId="1" fillId="0" borderId="0" xfId="1" applyFont="1" applyAlignment="1">
      <alignment vertical="center"/>
    </xf>
    <xf numFmtId="1" fontId="2" fillId="0" borderId="0" xfId="1" applyNumberFormat="1" applyFont="1" applyBorder="1" applyAlignment="1" applyProtection="1">
      <alignment vertical="center"/>
    </xf>
    <xf numFmtId="1" fontId="2" fillId="4" borderId="26" xfId="1" quotePrefix="1" applyNumberFormat="1" applyFont="1" applyFill="1" applyBorder="1" applyAlignment="1" applyProtection="1">
      <alignment vertical="center" shrinkToFit="1"/>
    </xf>
    <xf numFmtId="1" fontId="2" fillId="0" borderId="32" xfId="1" quotePrefix="1" applyNumberFormat="1" applyFont="1" applyBorder="1" applyAlignment="1" applyProtection="1">
      <alignment vertical="center" shrinkToFit="1"/>
    </xf>
    <xf numFmtId="1" fontId="2" fillId="4" borderId="0" xfId="1" applyNumberFormat="1" applyFont="1" applyFill="1" applyAlignment="1" applyProtection="1">
      <alignment vertical="center"/>
    </xf>
    <xf numFmtId="1" fontId="2" fillId="4" borderId="32" xfId="1" applyNumberFormat="1" applyFont="1" applyFill="1" applyBorder="1" applyAlignment="1" applyProtection="1">
      <alignment vertical="center" shrinkToFit="1"/>
    </xf>
    <xf numFmtId="1" fontId="2" fillId="4" borderId="26" xfId="1" applyNumberFormat="1" applyFont="1" applyFill="1" applyBorder="1" applyAlignment="1" applyProtection="1">
      <alignment vertical="center" shrinkToFit="1"/>
    </xf>
    <xf numFmtId="1" fontId="2" fillId="0" borderId="32" xfId="1" applyNumberFormat="1" applyFont="1" applyBorder="1" applyAlignment="1" applyProtection="1">
      <alignment vertical="center" shrinkToFit="1"/>
    </xf>
    <xf numFmtId="1" fontId="2" fillId="0" borderId="26" xfId="1" quotePrefix="1" applyNumberFormat="1" applyFont="1" applyBorder="1" applyAlignment="1" applyProtection="1">
      <alignment vertical="center" shrinkToFit="1"/>
    </xf>
    <xf numFmtId="1" fontId="2" fillId="0" borderId="34" xfId="1" applyNumberFormat="1" applyFont="1" applyBorder="1" applyAlignment="1" applyProtection="1">
      <alignment horizontal="center" vertical="center" shrinkToFit="1"/>
    </xf>
    <xf numFmtId="1" fontId="2" fillId="0" borderId="26" xfId="1" applyNumberFormat="1" applyFont="1" applyBorder="1" applyAlignment="1" applyProtection="1">
      <alignment vertical="center" shrinkToFit="1"/>
    </xf>
    <xf numFmtId="1" fontId="2" fillId="0" borderId="35" xfId="1" applyNumberFormat="1" applyFont="1" applyBorder="1" applyAlignment="1" applyProtection="1">
      <alignment vertical="center" shrinkToFit="1"/>
    </xf>
    <xf numFmtId="1" fontId="2" fillId="0" borderId="36" xfId="1" applyNumberFormat="1" applyFont="1" applyBorder="1" applyAlignment="1" applyProtection="1">
      <alignment vertical="center" shrinkToFit="1"/>
    </xf>
    <xf numFmtId="1" fontId="2" fillId="0" borderId="0" xfId="1" applyNumberFormat="1" applyFont="1" applyAlignment="1" applyProtection="1">
      <alignment horizontal="center" vertical="center"/>
    </xf>
    <xf numFmtId="1" fontId="2" fillId="0" borderId="0" xfId="1" applyNumberFormat="1" applyFont="1" applyAlignment="1" applyProtection="1">
      <alignment vertical="center" shrinkToFit="1"/>
    </xf>
    <xf numFmtId="1" fontId="2" fillId="8" borderId="30" xfId="1" applyNumberFormat="1" applyFont="1" applyFill="1" applyBorder="1" applyAlignment="1" applyProtection="1">
      <alignment horizontal="center" vertical="center" shrinkToFit="1"/>
    </xf>
    <xf numFmtId="1" fontId="5" fillId="0" borderId="0" xfId="1" applyNumberFormat="1" applyFont="1" applyFill="1" applyAlignment="1" applyProtection="1">
      <alignment horizontal="center"/>
    </xf>
    <xf numFmtId="1" fontId="2" fillId="0" borderId="40" xfId="1" applyNumberFormat="1" applyFont="1" applyBorder="1" applyAlignment="1" applyProtection="1">
      <alignment horizontal="center" vertical="center" shrinkToFit="1"/>
    </xf>
    <xf numFmtId="1" fontId="2" fillId="0" borderId="30" xfId="1" applyNumberFormat="1" applyFont="1" applyBorder="1" applyAlignment="1" applyProtection="1">
      <alignment horizontal="center" vertical="center" shrinkToFit="1"/>
    </xf>
    <xf numFmtId="1" fontId="2" fillId="19" borderId="30" xfId="1" applyNumberFormat="1" applyFont="1" applyFill="1" applyBorder="1" applyAlignment="1" applyProtection="1">
      <alignment horizontal="center" vertical="center" shrinkToFit="1"/>
    </xf>
    <xf numFmtId="1" fontId="2" fillId="20" borderId="30" xfId="1" quotePrefix="1" applyNumberFormat="1" applyFont="1" applyFill="1" applyBorder="1" applyAlignment="1" applyProtection="1">
      <alignment horizontal="center" vertical="center" shrinkToFit="1"/>
    </xf>
    <xf numFmtId="1" fontId="2" fillId="3" borderId="30" xfId="1" quotePrefix="1" applyNumberFormat="1" applyFont="1" applyFill="1" applyBorder="1" applyAlignment="1" applyProtection="1">
      <alignment horizontal="center" vertical="center" shrinkToFit="1"/>
    </xf>
    <xf numFmtId="1" fontId="2" fillId="16" borderId="30" xfId="1" applyNumberFormat="1" applyFont="1" applyFill="1" applyBorder="1" applyAlignment="1" applyProtection="1">
      <alignment horizontal="center" vertical="center" shrinkToFit="1"/>
    </xf>
    <xf numFmtId="1" fontId="2" fillId="8" borderId="26" xfId="1" applyNumberFormat="1" applyFont="1" applyFill="1" applyBorder="1" applyAlignment="1" applyProtection="1">
      <alignment horizontal="center" vertical="center" shrinkToFit="1"/>
    </xf>
    <xf numFmtId="1" fontId="2" fillId="5" borderId="26" xfId="1" quotePrefix="1" applyNumberFormat="1" applyFont="1" applyFill="1" applyBorder="1" applyAlignment="1" applyProtection="1">
      <alignment vertical="center" shrinkToFit="1"/>
    </xf>
    <xf numFmtId="1" fontId="2" fillId="5" borderId="26" xfId="1" applyNumberFormat="1" applyFont="1" applyFill="1" applyBorder="1" applyAlignment="1" applyProtection="1">
      <alignment horizontal="center" vertical="center" shrinkToFit="1"/>
    </xf>
    <xf numFmtId="1" fontId="2" fillId="10" borderId="26" xfId="1" applyNumberFormat="1" applyFont="1" applyFill="1" applyBorder="1" applyAlignment="1" applyProtection="1">
      <alignment horizontal="center" vertical="center" shrinkToFit="1"/>
    </xf>
    <xf numFmtId="1" fontId="2" fillId="0" borderId="41" xfId="1" applyNumberFormat="1" applyFont="1" applyBorder="1" applyAlignment="1" applyProtection="1">
      <alignment horizontal="center" vertical="center" shrinkToFit="1"/>
    </xf>
    <xf numFmtId="1" fontId="2" fillId="10" borderId="35" xfId="1" applyNumberFormat="1" applyFont="1" applyFill="1" applyBorder="1" applyAlignment="1" applyProtection="1">
      <alignment horizontal="center" vertical="center" shrinkToFit="1"/>
    </xf>
    <xf numFmtId="0" fontId="1" fillId="0" borderId="0" xfId="1"/>
    <xf numFmtId="1" fontId="6" fillId="0" borderId="0" xfId="1" quotePrefix="1" applyNumberFormat="1" applyFont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center"/>
    </xf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9" fillId="0" borderId="0" xfId="1" applyFont="1"/>
    <xf numFmtId="0" fontId="19" fillId="0" borderId="0" xfId="1" quotePrefix="1" applyFont="1"/>
    <xf numFmtId="0" fontId="13" fillId="8" borderId="17" xfId="1" applyFont="1" applyFill="1" applyBorder="1"/>
    <xf numFmtId="0" fontId="13" fillId="11" borderId="8" xfId="1" applyFont="1" applyFill="1" applyBorder="1"/>
    <xf numFmtId="0" fontId="1" fillId="11" borderId="8" xfId="1" applyFont="1" applyFill="1" applyBorder="1"/>
    <xf numFmtId="1" fontId="2" fillId="0" borderId="0" xfId="1" applyNumberFormat="1" applyFont="1" applyFill="1" applyBorder="1" applyAlignment="1" applyProtection="1">
      <alignment horizontal="center"/>
    </xf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9" fillId="0" borderId="0" xfId="1" applyFont="1"/>
    <xf numFmtId="0" fontId="19" fillId="0" borderId="0" xfId="1" quotePrefix="1" applyFont="1"/>
    <xf numFmtId="1" fontId="13" fillId="13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" fillId="0" borderId="0" xfId="1" quotePrefix="1" applyFont="1" applyBorder="1"/>
    <xf numFmtId="0" fontId="26" fillId="0" borderId="8" xfId="2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7" fillId="2" borderId="0" xfId="1" quotePrefix="1" applyNumberFormat="1" applyFont="1" applyFill="1" applyBorder="1" applyAlignment="1" applyProtection="1">
      <alignment horizontal="left"/>
    </xf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7" xfId="1" applyFont="1" applyBorder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17" xfId="1" applyFont="1" applyBorder="1"/>
    <xf numFmtId="0" fontId="1" fillId="0" borderId="22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" fillId="0" borderId="25" xfId="1" applyFont="1" applyBorder="1"/>
    <xf numFmtId="0" fontId="16" fillId="0" borderId="6" xfId="1" applyFont="1" applyBorder="1"/>
    <xf numFmtId="0" fontId="19" fillId="0" borderId="0" xfId="1" applyFont="1"/>
    <xf numFmtId="0" fontId="19" fillId="0" borderId="0" xfId="1" quotePrefix="1" applyFont="1"/>
    <xf numFmtId="1" fontId="13" fillId="5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" fillId="7" borderId="6" xfId="1" applyFont="1" applyFill="1" applyBorder="1"/>
    <xf numFmtId="0" fontId="1" fillId="8" borderId="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3" fillId="8" borderId="22" xfId="1" applyFont="1" applyFill="1" applyBorder="1"/>
    <xf numFmtId="0" fontId="1" fillId="8" borderId="22" xfId="1" applyFont="1" applyFill="1" applyBorder="1"/>
    <xf numFmtId="0" fontId="30" fillId="0" borderId="0" xfId="2" applyFont="1" applyBorder="1" applyAlignment="1" applyProtection="1"/>
    <xf numFmtId="0" fontId="30" fillId="0" borderId="44" xfId="2" applyFont="1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3" fillId="0" borderId="0" xfId="1" quotePrefix="1" applyFont="1"/>
    <xf numFmtId="33" fontId="1" fillId="0" borderId="0" xfId="1" applyNumberFormat="1" applyAlignment="1">
      <alignment horizontal="center"/>
    </xf>
    <xf numFmtId="0" fontId="13" fillId="0" borderId="0" xfId="1" applyNumberFormat="1" applyFont="1" applyAlignment="1">
      <alignment horizontal="center"/>
    </xf>
    <xf numFmtId="0" fontId="15" fillId="0" borderId="27" xfId="1" applyFont="1" applyBorder="1" applyAlignment="1" applyProtection="1">
      <alignment horizontal="center"/>
    </xf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1" fontId="7" fillId="0" borderId="3" xfId="1" applyNumberFormat="1" applyFont="1" applyBorder="1" applyAlignment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5" fillId="0" borderId="27" xfId="1" applyFont="1" applyBorder="1" applyAlignment="1" applyProtection="1">
      <alignment horizontal="center"/>
    </xf>
    <xf numFmtId="0" fontId="13" fillId="8" borderId="6" xfId="1" applyFont="1" applyFill="1" applyBorder="1"/>
    <xf numFmtId="0" fontId="1" fillId="8" borderId="6" xfId="1" applyFont="1" applyFill="1" applyBorder="1"/>
    <xf numFmtId="0" fontId="13" fillId="9" borderId="8" xfId="1" applyFont="1" applyFill="1" applyBorder="1"/>
    <xf numFmtId="0" fontId="1" fillId="9" borderId="8" xfId="1" applyFont="1" applyFill="1" applyBorder="1"/>
    <xf numFmtId="0" fontId="1" fillId="0" borderId="0" xfId="1"/>
    <xf numFmtId="0" fontId="13" fillId="0" borderId="0" xfId="1" applyFont="1"/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8" borderId="6" xfId="1" applyFont="1" applyFill="1" applyBorder="1"/>
    <xf numFmtId="0" fontId="1" fillId="8" borderId="6" xfId="1" applyFont="1" applyFill="1" applyBorder="1"/>
    <xf numFmtId="0" fontId="13" fillId="7" borderId="0" xfId="1" applyFont="1" applyFill="1"/>
    <xf numFmtId="0" fontId="1" fillId="7" borderId="17" xfId="1" applyFont="1" applyFill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1" fontId="7" fillId="0" borderId="3" xfId="1" applyNumberFormat="1" applyFont="1" applyBorder="1" applyAlignment="1" applyProtection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22" xfId="1" applyFont="1" applyBorder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3" fillId="0" borderId="22" xfId="1" applyFont="1" applyBorder="1"/>
    <xf numFmtId="1" fontId="18" fillId="0" borderId="0" xfId="1" quotePrefix="1" applyNumberFormat="1" applyFont="1" applyAlignment="1" applyProtection="1"/>
    <xf numFmtId="0" fontId="13" fillId="7" borderId="6" xfId="1" applyFont="1" applyFill="1" applyBorder="1"/>
    <xf numFmtId="0" fontId="1" fillId="7" borderId="6" xfId="1" applyFont="1" applyFill="1" applyBorder="1"/>
    <xf numFmtId="0" fontId="1" fillId="8" borderId="7" xfId="1" applyFont="1" applyFill="1" applyBorder="1"/>
    <xf numFmtId="0" fontId="13" fillId="9" borderId="1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" fillId="9" borderId="17" xfId="1" applyFont="1" applyFill="1" applyBorder="1"/>
    <xf numFmtId="0" fontId="26" fillId="0" borderId="17" xfId="2" applyBorder="1" applyAlignment="1" applyProtection="1"/>
    <xf numFmtId="0" fontId="30" fillId="0" borderId="0" xfId="2" applyFont="1" applyBorder="1" applyAlignment="1" applyProtection="1"/>
    <xf numFmtId="0" fontId="30" fillId="0" borderId="44" xfId="2" applyFont="1" applyBorder="1" applyAlignment="1" applyProtection="1"/>
    <xf numFmtId="0" fontId="1" fillId="0" borderId="0" xfId="1"/>
    <xf numFmtId="0" fontId="13" fillId="0" borderId="0" xfId="1" applyFont="1"/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1" fontId="7" fillId="0" borderId="3" xfId="1" applyNumberFormat="1" applyFont="1" applyBorder="1" applyAlignment="1" applyProtection="1"/>
    <xf numFmtId="1" fontId="7" fillId="3" borderId="2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1" fontId="21" fillId="0" borderId="0" xfId="1" quotePrefix="1" applyNumberFormat="1" applyFont="1" applyAlignment="1" applyProtection="1"/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" fillId="7" borderId="6" xfId="1" applyFont="1" applyFill="1" applyBorder="1"/>
    <xf numFmtId="0" fontId="1" fillId="9" borderId="7" xfId="1" applyFont="1" applyFill="1" applyBorder="1"/>
    <xf numFmtId="0" fontId="13" fillId="8" borderId="8" xfId="1" applyFont="1" applyFill="1" applyBorder="1"/>
    <xf numFmtId="0" fontId="13" fillId="9" borderId="0" xfId="1" applyFont="1" applyFill="1"/>
    <xf numFmtId="0" fontId="13" fillId="5" borderId="7" xfId="1" applyFont="1" applyFill="1" applyBorder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1" fontId="7" fillId="4" borderId="3" xfId="1" applyNumberFormat="1" applyFont="1" applyFill="1" applyBorder="1" applyAlignment="1" applyProtection="1"/>
    <xf numFmtId="1" fontId="7" fillId="0" borderId="4" xfId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6" xfId="1" applyFont="1" applyBorder="1"/>
    <xf numFmtId="0" fontId="13" fillId="0" borderId="18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19" xfId="1" applyFont="1" applyBorder="1"/>
    <xf numFmtId="0" fontId="1" fillId="0" borderId="22" xfId="1" applyFont="1" applyBorder="1"/>
    <xf numFmtId="0" fontId="14" fillId="0" borderId="0" xfId="1" applyFont="1"/>
    <xf numFmtId="0" fontId="1" fillId="0" borderId="0" xfId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Border="1" applyAlignment="1">
      <alignment horizontal="left"/>
    </xf>
    <xf numFmtId="0" fontId="1" fillId="0" borderId="0" xfId="1" applyFont="1" applyFill="1" applyBorder="1"/>
    <xf numFmtId="0" fontId="13" fillId="0" borderId="22" xfId="1" applyFont="1" applyBorder="1"/>
    <xf numFmtId="0" fontId="17" fillId="0" borderId="0" xfId="1" applyFont="1" applyAlignment="1">
      <alignment horizontal="center"/>
    </xf>
    <xf numFmtId="0" fontId="15" fillId="0" borderId="27" xfId="1" applyFont="1" applyBorder="1" applyAlignment="1" applyProtection="1">
      <alignment horizontal="center"/>
    </xf>
    <xf numFmtId="0" fontId="13" fillId="7" borderId="6" xfId="1" applyFont="1" applyFill="1" applyBorder="1"/>
    <xf numFmtId="0" fontId="13" fillId="8" borderId="6" xfId="1" applyFont="1" applyFill="1" applyBorder="1"/>
    <xf numFmtId="0" fontId="1" fillId="8" borderId="6" xfId="1" applyFont="1" applyFill="1" applyBorder="1"/>
    <xf numFmtId="0" fontId="13" fillId="9" borderId="8" xfId="1" applyFont="1" applyFill="1" applyBorder="1"/>
    <xf numFmtId="0" fontId="1" fillId="9" borderId="8" xfId="1" applyFont="1" applyFill="1" applyBorder="1"/>
    <xf numFmtId="0" fontId="13" fillId="6" borderId="18" xfId="1" applyFont="1" applyFill="1" applyBorder="1"/>
    <xf numFmtId="0" fontId="13" fillId="6" borderId="8" xfId="1" applyFont="1" applyFill="1" applyBorder="1"/>
    <xf numFmtId="0" fontId="1" fillId="0" borderId="18" xfId="1" applyFont="1" applyBorder="1"/>
    <xf numFmtId="0" fontId="13" fillId="24" borderId="8" xfId="1" applyFont="1" applyFill="1" applyBorder="1"/>
    <xf numFmtId="0" fontId="1" fillId="24" borderId="8" xfId="1" applyFont="1" applyFill="1" applyBorder="1"/>
    <xf numFmtId="0" fontId="1" fillId="24" borderId="21" xfId="1" applyFont="1" applyFill="1" applyBorder="1"/>
    <xf numFmtId="0" fontId="27" fillId="0" borderId="0" xfId="1" applyFont="1" applyAlignment="1">
      <alignment horizontal="left" vertical="top"/>
    </xf>
    <xf numFmtId="0" fontId="13" fillId="8" borderId="22" xfId="1" applyFont="1" applyFill="1" applyBorder="1"/>
    <xf numFmtId="0" fontId="1" fillId="0" borderId="42" xfId="1" applyFont="1" applyBorder="1"/>
    <xf numFmtId="0" fontId="30" fillId="0" borderId="44" xfId="2" applyFont="1" applyBorder="1" applyAlignment="1" applyProtection="1"/>
    <xf numFmtId="0" fontId="1" fillId="0" borderId="0" xfId="1"/>
    <xf numFmtId="1" fontId="6" fillId="0" borderId="0" xfId="1" quotePrefix="1" applyNumberFormat="1" applyFont="1" applyAlignment="1" applyProtection="1"/>
    <xf numFmtId="1" fontId="2" fillId="0" borderId="1" xfId="1" applyNumberFormat="1" applyFont="1" applyBorder="1" applyProtection="1"/>
    <xf numFmtId="1" fontId="7" fillId="3" borderId="2" xfId="1" quotePrefix="1" applyNumberFormat="1" applyFont="1" applyFill="1" applyBorder="1" applyAlignment="1" applyProtection="1">
      <alignment horizontal="center"/>
    </xf>
    <xf numFmtId="1" fontId="7" fillId="0" borderId="3" xfId="1" quotePrefix="1" applyNumberFormat="1" applyFont="1" applyBorder="1" applyAlignment="1" applyProtection="1"/>
    <xf numFmtId="0" fontId="13" fillId="0" borderId="0" xfId="1" applyFont="1"/>
    <xf numFmtId="0" fontId="1" fillId="0" borderId="0" xfId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0" borderId="6" xfId="1" applyFont="1" applyBorder="1"/>
    <xf numFmtId="0" fontId="13" fillId="0" borderId="7" xfId="1" applyFont="1" applyBorder="1"/>
    <xf numFmtId="0" fontId="13" fillId="0" borderId="8" xfId="1" applyFont="1" applyBorder="1"/>
    <xf numFmtId="0" fontId="13" fillId="0" borderId="3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1" fontId="2" fillId="6" borderId="11" xfId="1" applyNumberFormat="1" applyFont="1" applyFill="1" applyBorder="1" applyProtection="1"/>
    <xf numFmtId="1" fontId="2" fillId="7" borderId="11" xfId="1" applyNumberFormat="1" applyFont="1" applyFill="1" applyBorder="1" applyProtection="1"/>
    <xf numFmtId="1" fontId="2" fillId="8" borderId="11" xfId="1" applyNumberFormat="1" applyFont="1" applyFill="1" applyBorder="1" applyProtection="1"/>
    <xf numFmtId="1" fontId="2" fillId="9" borderId="11" xfId="1" applyNumberFormat="1" applyFont="1" applyFill="1" applyBorder="1" applyProtection="1"/>
    <xf numFmtId="1" fontId="2" fillId="10" borderId="12" xfId="1" applyNumberFormat="1" applyFont="1" applyFill="1" applyBorder="1" applyProtection="1"/>
    <xf numFmtId="1" fontId="2" fillId="11" borderId="11" xfId="1" applyNumberFormat="1" applyFont="1" applyFill="1" applyBorder="1" applyProtection="1"/>
    <xf numFmtId="1" fontId="2" fillId="12" borderId="11" xfId="1" applyNumberFormat="1" applyFont="1" applyFill="1" applyBorder="1" applyProtection="1"/>
    <xf numFmtId="1" fontId="7" fillId="12" borderId="13" xfId="1" applyNumberFormat="1" applyFont="1" applyFill="1" applyBorder="1" applyAlignment="1" applyProtection="1">
      <alignment horizontal="center"/>
    </xf>
    <xf numFmtId="1" fontId="7" fillId="6" borderId="14" xfId="1" applyNumberFormat="1" applyFont="1" applyFill="1" applyBorder="1" applyAlignment="1" applyProtection="1">
      <alignment horizontal="center"/>
    </xf>
    <xf numFmtId="1" fontId="7" fillId="7" borderId="15" xfId="1" applyNumberFormat="1" applyFont="1" applyFill="1" applyBorder="1" applyAlignment="1" applyProtection="1">
      <alignment horizontal="center"/>
    </xf>
    <xf numFmtId="1" fontId="7" fillId="8" borderId="13" xfId="1" applyNumberFormat="1" applyFont="1" applyFill="1" applyBorder="1" applyAlignment="1" applyProtection="1">
      <alignment horizontal="center"/>
    </xf>
    <xf numFmtId="1" fontId="7" fillId="9" borderId="14" xfId="1" applyNumberFormat="1" applyFont="1" applyFill="1" applyBorder="1" applyAlignment="1" applyProtection="1">
      <alignment horizontal="center"/>
    </xf>
    <xf numFmtId="1" fontId="7" fillId="11" borderId="15" xfId="1" applyNumberFormat="1" applyFont="1" applyFill="1" applyBorder="1" applyAlignment="1" applyProtection="1">
      <alignment horizontal="center"/>
    </xf>
    <xf numFmtId="0" fontId="13" fillId="0" borderId="17" xfId="1" applyFont="1" applyBorder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1" fillId="0" borderId="0" xfId="1" applyFont="1"/>
    <xf numFmtId="0" fontId="1" fillId="0" borderId="19" xfId="1" applyFont="1" applyBorder="1"/>
    <xf numFmtId="0" fontId="1" fillId="0" borderId="20" xfId="1" applyFont="1" applyBorder="1"/>
    <xf numFmtId="0" fontId="1" fillId="0" borderId="21" xfId="1" applyFont="1" applyBorder="1"/>
    <xf numFmtId="0" fontId="13" fillId="0" borderId="0" xfId="1" applyFont="1" applyBorder="1"/>
    <xf numFmtId="0" fontId="1" fillId="0" borderId="0" xfId="1" applyFont="1" applyBorder="1"/>
    <xf numFmtId="0" fontId="1" fillId="0" borderId="0" xfId="1" applyFont="1" applyFill="1" applyBorder="1"/>
    <xf numFmtId="0" fontId="13" fillId="0" borderId="0" xfId="1" quotePrefix="1" applyFont="1"/>
    <xf numFmtId="33" fontId="1" fillId="0" borderId="0" xfId="1" applyNumberFormat="1" applyAlignment="1">
      <alignment horizontal="center"/>
    </xf>
    <xf numFmtId="0" fontId="13" fillId="0" borderId="24" xfId="1" applyFont="1" applyBorder="1"/>
    <xf numFmtId="0" fontId="16" fillId="0" borderId="6" xfId="1" applyFont="1" applyBorder="1"/>
    <xf numFmtId="0" fontId="19" fillId="0" borderId="0" xfId="1" applyFont="1"/>
    <xf numFmtId="0" fontId="19" fillId="0" borderId="0" xfId="1" quotePrefix="1" applyFont="1"/>
    <xf numFmtId="0" fontId="13" fillId="0" borderId="0" xfId="1" applyNumberFormat="1" applyFont="1" applyAlignment="1">
      <alignment horizontal="center"/>
    </xf>
    <xf numFmtId="1" fontId="13" fillId="13" borderId="0" xfId="1" applyNumberFormat="1" applyFont="1" applyFill="1"/>
    <xf numFmtId="0" fontId="15" fillId="0" borderId="27" xfId="1" applyFont="1" applyBorder="1" applyAlignment="1" applyProtection="1">
      <alignment horizontal="center"/>
    </xf>
    <xf numFmtId="0" fontId="1" fillId="8" borderId="7" xfId="1" applyFont="1" applyFill="1" applyBorder="1"/>
    <xf numFmtId="0" fontId="1" fillId="9" borderId="7" xfId="1" applyFont="1" applyFill="1" applyBorder="1"/>
    <xf numFmtId="0" fontId="13" fillId="9" borderId="7" xfId="1" applyFont="1" applyFill="1" applyBorder="1"/>
    <xf numFmtId="0" fontId="13" fillId="9" borderId="6" xfId="1" applyFont="1" applyFill="1" applyBorder="1"/>
    <xf numFmtId="0" fontId="1" fillId="9" borderId="6" xfId="1" applyFont="1" applyFill="1" applyBorder="1"/>
    <xf numFmtId="0" fontId="13" fillId="8" borderId="7" xfId="1" applyFont="1" applyFill="1" applyBorder="1"/>
    <xf numFmtId="0" fontId="13" fillId="8" borderId="8" xfId="1" applyFont="1" applyFill="1" applyBorder="1"/>
    <xf numFmtId="0" fontId="1" fillId="8" borderId="8" xfId="1" applyFont="1" applyFill="1" applyBorder="1"/>
    <xf numFmtId="0" fontId="1" fillId="0" borderId="6" xfId="1" applyBorder="1"/>
    <xf numFmtId="1" fontId="7" fillId="0" borderId="4" xfId="1" quotePrefix="1" applyNumberFormat="1" applyFont="1" applyBorder="1" applyAlignment="1" applyProtection="1"/>
    <xf numFmtId="0" fontId="13" fillId="28" borderId="7" xfId="1" applyFont="1" applyFill="1" applyBorder="1"/>
    <xf numFmtId="0" fontId="1" fillId="28" borderId="7" xfId="1" applyFont="1" applyFill="1" applyBorder="1"/>
    <xf numFmtId="0" fontId="13" fillId="0" borderId="6" xfId="1" applyFont="1" applyBorder="1" applyAlignment="1">
      <alignment horizontal="left"/>
    </xf>
    <xf numFmtId="0" fontId="13" fillId="0" borderId="43" xfId="1" applyFont="1" applyBorder="1"/>
    <xf numFmtId="0" fontId="1" fillId="0" borderId="23" xfId="1" applyBorder="1"/>
    <xf numFmtId="0" fontId="13" fillId="29" borderId="6" xfId="1" applyFont="1" applyFill="1" applyBorder="1"/>
    <xf numFmtId="0" fontId="1" fillId="29" borderId="6" xfId="1" applyFont="1" applyFill="1" applyBorder="1"/>
    <xf numFmtId="0" fontId="30" fillId="0" borderId="0" xfId="2" applyFont="1" applyAlignment="1" applyProtection="1">
      <alignment vertical="center"/>
    </xf>
    <xf numFmtId="0" fontId="1" fillId="0" borderId="0" xfId="1"/>
    <xf numFmtId="0" fontId="1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10" borderId="0" xfId="1" quotePrefix="1" applyFill="1" applyAlignment="1">
      <alignment horizontal="center" vertical="center"/>
    </xf>
    <xf numFmtId="0" fontId="1" fillId="11" borderId="0" xfId="1" quotePrefix="1" applyFont="1" applyFill="1" applyAlignment="1">
      <alignment horizontal="center" vertical="center"/>
    </xf>
    <xf numFmtId="0" fontId="1" fillId="9" borderId="0" xfId="1" quotePrefix="1" applyFont="1" applyFill="1" applyAlignment="1">
      <alignment horizontal="center" vertical="center"/>
    </xf>
    <xf numFmtId="0" fontId="1" fillId="8" borderId="0" xfId="1" quotePrefix="1" applyFont="1" applyFill="1" applyAlignment="1">
      <alignment horizontal="center" vertical="center"/>
    </xf>
    <xf numFmtId="0" fontId="1" fillId="25" borderId="0" xfId="1" quotePrefix="1" applyFont="1" applyFill="1" applyAlignment="1">
      <alignment horizontal="center" vertical="center"/>
    </xf>
    <xf numFmtId="0" fontId="1" fillId="5" borderId="0" xfId="1" quotePrefix="1" applyFont="1" applyFill="1" applyAlignment="1">
      <alignment horizontal="center" vertical="center"/>
    </xf>
    <xf numFmtId="0" fontId="1" fillId="24" borderId="0" xfId="1" quotePrefix="1" applyFill="1" applyAlignment="1">
      <alignment horizontal="center" vertical="center"/>
    </xf>
    <xf numFmtId="0" fontId="1" fillId="24" borderId="0" xfId="1" quotePrefix="1" applyFont="1" applyFill="1" applyAlignment="1">
      <alignment horizontal="center" vertical="center"/>
    </xf>
    <xf numFmtId="179" fontId="1" fillId="0" borderId="0" xfId="1" applyNumberFormat="1" applyAlignment="1">
      <alignment horizontal="center" vertical="center"/>
    </xf>
    <xf numFmtId="179" fontId="1" fillId="11" borderId="0" xfId="1" applyNumberFormat="1" applyFont="1" applyFill="1" applyAlignment="1">
      <alignment horizontal="center" vertical="center"/>
    </xf>
    <xf numFmtId="180" fontId="1" fillId="9" borderId="0" xfId="1" applyNumberFormat="1" applyFont="1" applyFill="1" applyAlignment="1">
      <alignment horizontal="center" vertical="center"/>
    </xf>
    <xf numFmtId="33" fontId="1" fillId="0" borderId="0" xfId="1" applyNumberFormat="1" applyAlignment="1">
      <alignment horizontal="center" vertical="center"/>
    </xf>
    <xf numFmtId="179" fontId="1" fillId="10" borderId="0" xfId="1" applyNumberFormat="1" applyFill="1" applyAlignment="1">
      <alignment horizontal="center" vertical="center"/>
    </xf>
    <xf numFmtId="33" fontId="1" fillId="0" borderId="0" xfId="1" applyNumberFormat="1" applyFont="1" applyAlignment="1">
      <alignment horizontal="center" vertical="center"/>
    </xf>
    <xf numFmtId="33" fontId="28" fillId="0" borderId="0" xfId="1" applyNumberFormat="1" applyFont="1" applyAlignment="1">
      <alignment horizontal="left" vertical="center"/>
    </xf>
    <xf numFmtId="33" fontId="1" fillId="0" borderId="0" xfId="1" applyNumberFormat="1" applyFont="1" applyAlignment="1">
      <alignment horizontal="right" vertical="center"/>
    </xf>
    <xf numFmtId="180" fontId="1" fillId="0" borderId="0" xfId="1" applyNumberFormat="1" applyFont="1" applyAlignment="1">
      <alignment vertical="center"/>
    </xf>
    <xf numFmtId="9" fontId="1" fillId="0" borderId="0" xfId="1" applyNumberFormat="1" applyFont="1" applyAlignment="1">
      <alignment horizontal="right" vertical="center"/>
    </xf>
    <xf numFmtId="9" fontId="1" fillId="0" borderId="0" xfId="1" applyNumberFormat="1" applyFont="1" applyAlignment="1">
      <alignment vertical="center"/>
    </xf>
    <xf numFmtId="33" fontId="1" fillId="0" borderId="0" xfId="1" applyNumberFormat="1" applyAlignment="1">
      <alignment vertical="center"/>
    </xf>
    <xf numFmtId="33" fontId="1" fillId="0" borderId="0" xfId="1" applyNumberFormat="1" applyFont="1" applyAlignment="1">
      <alignment vertical="center"/>
    </xf>
    <xf numFmtId="33" fontId="13" fillId="0" borderId="0" xfId="1" applyNumberFormat="1" applyFont="1" applyAlignment="1">
      <alignment vertical="center"/>
    </xf>
    <xf numFmtId="179" fontId="1" fillId="0" borderId="0" xfId="1" applyNumberFormat="1" applyFont="1" applyAlignment="1">
      <alignment vertical="center"/>
    </xf>
    <xf numFmtId="9" fontId="13" fillId="0" borderId="0" xfId="1" applyNumberFormat="1" applyFont="1" applyAlignment="1">
      <alignment vertical="center"/>
    </xf>
    <xf numFmtId="9" fontId="1" fillId="0" borderId="0" xfId="1" applyNumberFormat="1" applyAlignment="1">
      <alignment vertical="center"/>
    </xf>
    <xf numFmtId="180" fontId="1" fillId="12" borderId="0" xfId="1" applyNumberFormat="1" applyFont="1" applyFill="1" applyAlignment="1">
      <alignment horizontal="center" vertical="center"/>
    </xf>
    <xf numFmtId="0" fontId="1" fillId="5" borderId="0" xfId="1" applyFont="1" applyFill="1" applyAlignment="1">
      <alignment horizontal="center" vertical="center"/>
    </xf>
    <xf numFmtId="0" fontId="1" fillId="26" borderId="0" xfId="1" quotePrefix="1" applyFont="1" applyFill="1" applyAlignment="1">
      <alignment horizontal="center" vertical="center"/>
    </xf>
    <xf numFmtId="0" fontId="1" fillId="12" borderId="0" xfId="1" quotePrefix="1" applyFont="1" applyFill="1" applyAlignment="1">
      <alignment horizontal="center" vertical="center"/>
    </xf>
    <xf numFmtId="180" fontId="1" fillId="11" borderId="0" xfId="1" applyNumberFormat="1" applyFont="1" applyFill="1" applyAlignment="1">
      <alignment horizontal="center" vertical="center"/>
    </xf>
    <xf numFmtId="0" fontId="1" fillId="7" borderId="0" xfId="1" quotePrefix="1" applyFont="1" applyFill="1" applyAlignment="1">
      <alignment horizontal="center" vertical="center"/>
    </xf>
    <xf numFmtId="0" fontId="1" fillId="6" borderId="0" xfId="1" quotePrefix="1" applyFont="1" applyFill="1" applyAlignment="1">
      <alignment horizontal="center" vertical="center"/>
    </xf>
    <xf numFmtId="179" fontId="1" fillId="27" borderId="0" xfId="1" applyNumberFormat="1" applyFill="1" applyAlignment="1">
      <alignment horizontal="center" vertical="center"/>
    </xf>
    <xf numFmtId="179" fontId="1" fillId="27" borderId="0" xfId="1" applyNumberFormat="1" applyFont="1" applyFill="1" applyAlignment="1">
      <alignment horizontal="center" vertical="center"/>
    </xf>
    <xf numFmtId="180" fontId="1" fillId="27" borderId="0" xfId="1" applyNumberFormat="1" applyFont="1" applyFill="1" applyAlignment="1">
      <alignment horizontal="center" vertical="center"/>
    </xf>
    <xf numFmtId="33" fontId="1" fillId="9" borderId="0" xfId="1" applyNumberFormat="1" applyFont="1" applyFill="1" applyAlignment="1">
      <alignment horizontal="center" vertical="center"/>
    </xf>
    <xf numFmtId="0" fontId="32" fillId="30" borderId="0" xfId="1" applyFont="1" applyFill="1" applyAlignment="1">
      <alignment horizontal="center" vertical="center" wrapText="1"/>
    </xf>
    <xf numFmtId="21" fontId="32" fillId="30" borderId="0" xfId="1" applyNumberFormat="1" applyFont="1" applyFill="1" applyAlignment="1">
      <alignment horizontal="center" vertical="center" wrapText="1"/>
    </xf>
    <xf numFmtId="0" fontId="32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31" fontId="33" fillId="0" borderId="0" xfId="1" applyNumberFormat="1" applyFont="1" applyAlignment="1">
      <alignment horizontal="left" vertical="center" indent="1"/>
    </xf>
    <xf numFmtId="0" fontId="33" fillId="0" borderId="0" xfId="1" applyFont="1" applyAlignment="1">
      <alignment horizontal="left" vertical="center" indent="1"/>
    </xf>
    <xf numFmtId="0" fontId="34" fillId="0" borderId="0" xfId="1" applyFont="1" applyAlignment="1">
      <alignment vertical="center"/>
    </xf>
    <xf numFmtId="0" fontId="35" fillId="31" borderId="46" xfId="1" applyFont="1" applyFill="1" applyBorder="1" applyAlignment="1">
      <alignment horizontal="center" vertical="center" wrapText="1"/>
    </xf>
    <xf numFmtId="33" fontId="1" fillId="27" borderId="0" xfId="1" applyNumberFormat="1" applyFont="1" applyFill="1" applyAlignment="1">
      <alignment horizontal="center" vertical="center"/>
    </xf>
    <xf numFmtId="1" fontId="2" fillId="14" borderId="28" xfId="1" applyNumberFormat="1" applyFont="1" applyFill="1" applyBorder="1" applyAlignment="1" applyProtection="1">
      <alignment horizontal="center" vertical="center"/>
    </xf>
    <xf numFmtId="1" fontId="23" fillId="17" borderId="29" xfId="1" applyNumberFormat="1" applyFont="1" applyFill="1" applyBorder="1" applyAlignment="1" applyProtection="1">
      <alignment horizontal="center" vertical="center"/>
    </xf>
    <xf numFmtId="1" fontId="6" fillId="20" borderId="29" xfId="1" quotePrefix="1" applyNumberFormat="1" applyFont="1" applyFill="1" applyBorder="1" applyAlignment="1" applyProtection="1">
      <alignment horizontal="center" vertical="center"/>
    </xf>
    <xf numFmtId="1" fontId="6" fillId="21" borderId="29" xfId="1" applyNumberFormat="1" applyFont="1" applyFill="1" applyBorder="1" applyAlignment="1" applyProtection="1">
      <alignment horizontal="center" vertical="center"/>
    </xf>
    <xf numFmtId="1" fontId="6" fillId="22" borderId="29" xfId="1" applyNumberFormat="1" applyFont="1" applyFill="1" applyBorder="1" applyAlignment="1" applyProtection="1">
      <alignment horizontal="center" vertical="center"/>
    </xf>
    <xf numFmtId="1" fontId="6" fillId="16" borderId="29" xfId="1" applyNumberFormat="1" applyFont="1" applyFill="1" applyBorder="1" applyAlignment="1" applyProtection="1">
      <alignment horizontal="center" vertical="center"/>
    </xf>
    <xf numFmtId="1" fontId="6" fillId="8" borderId="29" xfId="1" applyNumberFormat="1" applyFont="1" applyFill="1" applyBorder="1" applyAlignment="1" applyProtection="1">
      <alignment horizontal="center" vertical="center"/>
    </xf>
    <xf numFmtId="1" fontId="6" fillId="7" borderId="29" xfId="1" applyNumberFormat="1" applyFont="1" applyFill="1" applyBorder="1" applyAlignment="1" applyProtection="1">
      <alignment horizontal="center" vertical="center"/>
    </xf>
    <xf numFmtId="1" fontId="25" fillId="18" borderId="33" xfId="1" applyNumberFormat="1" applyFont="1" applyFill="1" applyBorder="1" applyAlignment="1" applyProtection="1">
      <alignment horizontal="center" vertical="center"/>
    </xf>
    <xf numFmtId="1" fontId="24" fillId="17" borderId="37" xfId="1" applyNumberFormat="1" applyFont="1" applyFill="1" applyBorder="1" applyAlignment="1" applyProtection="1">
      <alignment horizontal="center" vertical="center"/>
    </xf>
    <xf numFmtId="1" fontId="25" fillId="18" borderId="37" xfId="1" applyNumberFormat="1" applyFont="1" applyFill="1" applyBorder="1" applyAlignment="1" applyProtection="1">
      <alignment horizontal="center" vertical="center"/>
    </xf>
    <xf numFmtId="177" fontId="2" fillId="14" borderId="38" xfId="1" applyNumberFormat="1" applyFont="1" applyFill="1" applyBorder="1" applyAlignment="1" applyProtection="1">
      <alignment horizontal="center" vertical="center"/>
    </xf>
    <xf numFmtId="177" fontId="2" fillId="14" borderId="39" xfId="1" applyNumberFormat="1" applyFont="1" applyFill="1" applyBorder="1" applyAlignment="1" applyProtection="1">
      <alignment horizontal="center" vertical="center"/>
    </xf>
    <xf numFmtId="1" fontId="2" fillId="19" borderId="33" xfId="1" applyNumberFormat="1" applyFont="1" applyFill="1" applyBorder="1" applyAlignment="1" applyProtection="1">
      <alignment horizontal="center" vertical="center" shrinkToFit="1"/>
    </xf>
    <xf numFmtId="1" fontId="2" fillId="19" borderId="37" xfId="1" applyNumberFormat="1" applyFont="1" applyFill="1" applyBorder="1" applyAlignment="1" applyProtection="1">
      <alignment horizontal="center" vertical="center" shrinkToFit="1"/>
    </xf>
    <xf numFmtId="1" fontId="2" fillId="15" borderId="29" xfId="1" applyNumberFormat="1" applyFont="1" applyFill="1" applyBorder="1" applyAlignment="1" applyProtection="1">
      <alignment vertical="center"/>
    </xf>
    <xf numFmtId="1" fontId="23" fillId="18" borderId="29" xfId="1" applyNumberFormat="1" applyFont="1" applyFill="1" applyBorder="1" applyAlignment="1" applyProtection="1">
      <alignment horizontal="center" vertical="center"/>
    </xf>
    <xf numFmtId="1" fontId="23" fillId="19" borderId="29" xfId="1" quotePrefix="1" applyNumberFormat="1" applyFont="1" applyFill="1" applyBorder="1" applyAlignment="1" applyProtection="1">
      <alignment horizontal="center" vertical="center"/>
    </xf>
    <xf numFmtId="1" fontId="6" fillId="6" borderId="29" xfId="1" applyNumberFormat="1" applyFont="1" applyFill="1" applyBorder="1" applyAlignment="1" applyProtection="1">
      <alignment horizontal="center" vertical="center" shrinkToFit="1"/>
    </xf>
    <xf numFmtId="1" fontId="6" fillId="16" borderId="47" xfId="1" applyNumberFormat="1" applyFont="1" applyFill="1" applyBorder="1" applyAlignment="1" applyProtection="1">
      <alignment horizontal="center" vertical="center"/>
    </xf>
    <xf numFmtId="1" fontId="7" fillId="14" borderId="38" xfId="1" applyNumberFormat="1" applyFont="1" applyFill="1" applyBorder="1" applyAlignment="1" applyProtection="1">
      <alignment horizontal="center" vertical="center"/>
    </xf>
    <xf numFmtId="1" fontId="37" fillId="14" borderId="33" xfId="1" applyNumberFormat="1" applyFont="1" applyFill="1" applyBorder="1" applyAlignment="1" applyProtection="1">
      <alignment horizontal="center" vertical="center"/>
    </xf>
    <xf numFmtId="1" fontId="7" fillId="16" borderId="33" xfId="1" applyNumberFormat="1" applyFont="1" applyFill="1" applyBorder="1" applyAlignment="1" applyProtection="1">
      <alignment vertical="center"/>
    </xf>
    <xf numFmtId="1" fontId="6" fillId="17" borderId="33" xfId="1" quotePrefix="1" applyNumberFormat="1" applyFont="1" applyFill="1" applyBorder="1" applyAlignment="1" applyProtection="1">
      <alignment horizontal="left" vertical="center"/>
    </xf>
    <xf numFmtId="1" fontId="22" fillId="18" borderId="33" xfId="1" applyNumberFormat="1" applyFont="1" applyFill="1" applyBorder="1" applyAlignment="1" applyProtection="1">
      <alignment vertical="center"/>
    </xf>
    <xf numFmtId="1" fontId="22" fillId="19" borderId="33" xfId="1" applyNumberFormat="1" applyFont="1" applyFill="1" applyBorder="1" applyAlignment="1" applyProtection="1">
      <alignment vertical="center"/>
    </xf>
    <xf numFmtId="1" fontId="7" fillId="20" borderId="33" xfId="1" applyNumberFormat="1" applyFont="1" applyFill="1" applyBorder="1" applyAlignment="1" applyProtection="1">
      <alignment vertical="center"/>
    </xf>
    <xf numFmtId="1" fontId="7" fillId="21" borderId="33" xfId="1" applyNumberFormat="1" applyFont="1" applyFill="1" applyBorder="1" applyAlignment="1" applyProtection="1">
      <alignment vertical="center"/>
    </xf>
    <xf numFmtId="1" fontId="7" fillId="22" borderId="33" xfId="1" applyNumberFormat="1" applyFont="1" applyFill="1" applyBorder="1" applyAlignment="1" applyProtection="1">
      <alignment vertical="center"/>
    </xf>
    <xf numFmtId="1" fontId="7" fillId="18" borderId="33" xfId="1" applyNumberFormat="1" applyFont="1" applyFill="1" applyBorder="1" applyAlignment="1" applyProtection="1">
      <alignment vertical="center"/>
    </xf>
    <xf numFmtId="1" fontId="7" fillId="19" borderId="33" xfId="1" applyNumberFormat="1" applyFont="1" applyFill="1" applyBorder="1" applyAlignment="1" applyProtection="1">
      <alignment vertical="center"/>
    </xf>
    <xf numFmtId="1" fontId="7" fillId="20" borderId="33" xfId="1" applyNumberFormat="1" applyFont="1" applyFill="1" applyBorder="1" applyAlignment="1" applyProtection="1">
      <alignment vertical="center" shrinkToFit="1"/>
    </xf>
    <xf numFmtId="1" fontId="7" fillId="16" borderId="48" xfId="1" applyNumberFormat="1" applyFont="1" applyFill="1" applyBorder="1" applyAlignment="1" applyProtection="1">
      <alignment vertical="center"/>
    </xf>
    <xf numFmtId="1" fontId="2" fillId="22" borderId="33" xfId="1" applyNumberFormat="1" applyFont="1" applyFill="1" applyBorder="1" applyAlignment="1" applyProtection="1">
      <alignment horizontal="center" vertical="center"/>
    </xf>
    <xf numFmtId="178" fontId="2" fillId="16" borderId="33" xfId="1" applyNumberFormat="1" applyFont="1" applyFill="1" applyBorder="1" applyAlignment="1" applyProtection="1">
      <alignment horizontal="center" vertical="center"/>
    </xf>
    <xf numFmtId="1" fontId="24" fillId="17" borderId="33" xfId="1" applyNumberFormat="1" applyFont="1" applyFill="1" applyBorder="1" applyAlignment="1" applyProtection="1">
      <alignment horizontal="center" vertical="center"/>
    </xf>
    <xf numFmtId="1" fontId="25" fillId="19" borderId="33" xfId="1" applyNumberFormat="1" applyFont="1" applyFill="1" applyBorder="1" applyAlignment="1" applyProtection="1">
      <alignment horizontal="center" vertical="center"/>
    </xf>
    <xf numFmtId="1" fontId="2" fillId="20" borderId="33" xfId="1" applyNumberFormat="1" applyFont="1" applyFill="1" applyBorder="1" applyAlignment="1" applyProtection="1">
      <alignment horizontal="center" vertical="center" shrinkToFit="1"/>
    </xf>
    <xf numFmtId="1" fontId="2" fillId="21" borderId="33" xfId="1" applyNumberFormat="1" applyFont="1" applyFill="1" applyBorder="1" applyAlignment="1" applyProtection="1">
      <alignment horizontal="center" vertical="center" shrinkToFit="1"/>
    </xf>
    <xf numFmtId="1" fontId="2" fillId="22" borderId="33" xfId="1" applyNumberFormat="1" applyFont="1" applyFill="1" applyBorder="1" applyAlignment="1" applyProtection="1">
      <alignment horizontal="center" vertical="center" shrinkToFit="1"/>
    </xf>
    <xf numFmtId="1" fontId="2" fillId="16" borderId="33" xfId="1" applyNumberFormat="1" applyFont="1" applyFill="1" applyBorder="1" applyAlignment="1" applyProtection="1">
      <alignment horizontal="center" vertical="center" shrinkToFit="1"/>
    </xf>
    <xf numFmtId="1" fontId="2" fillId="18" borderId="33" xfId="1" applyNumberFormat="1" applyFont="1" applyFill="1" applyBorder="1" applyAlignment="1" applyProtection="1">
      <alignment horizontal="center" vertical="center" shrinkToFit="1"/>
    </xf>
    <xf numFmtId="1" fontId="2" fillId="16" borderId="48" xfId="1" applyNumberFormat="1" applyFont="1" applyFill="1" applyBorder="1" applyAlignment="1" applyProtection="1">
      <alignment horizontal="center" vertical="center" shrinkToFit="1"/>
    </xf>
    <xf numFmtId="1" fontId="2" fillId="22" borderId="37" xfId="1" applyNumberFormat="1" applyFont="1" applyFill="1" applyBorder="1" applyAlignment="1" applyProtection="1">
      <alignment horizontal="center" vertical="center"/>
    </xf>
    <xf numFmtId="178" fontId="2" fillId="16" borderId="37" xfId="1" applyNumberFormat="1" applyFont="1" applyFill="1" applyBorder="1" applyAlignment="1" applyProtection="1">
      <alignment horizontal="center" vertical="center"/>
    </xf>
    <xf numFmtId="1" fontId="25" fillId="19" borderId="37" xfId="1" applyNumberFormat="1" applyFont="1" applyFill="1" applyBorder="1" applyAlignment="1" applyProtection="1">
      <alignment horizontal="center" vertical="center"/>
    </xf>
    <xf numFmtId="1" fontId="2" fillId="20" borderId="37" xfId="1" applyNumberFormat="1" applyFont="1" applyFill="1" applyBorder="1" applyAlignment="1" applyProtection="1">
      <alignment horizontal="center" vertical="center" shrinkToFit="1"/>
    </xf>
    <xf numFmtId="1" fontId="2" fillId="21" borderId="37" xfId="1" applyNumberFormat="1" applyFont="1" applyFill="1" applyBorder="1" applyAlignment="1" applyProtection="1">
      <alignment horizontal="center" vertical="center" shrinkToFit="1"/>
    </xf>
    <xf numFmtId="1" fontId="2" fillId="22" borderId="37" xfId="1" applyNumberFormat="1" applyFont="1" applyFill="1" applyBorder="1" applyAlignment="1" applyProtection="1">
      <alignment horizontal="center" vertical="center" shrinkToFit="1"/>
    </xf>
    <xf numFmtId="1" fontId="2" fillId="16" borderId="37" xfId="1" applyNumberFormat="1" applyFont="1" applyFill="1" applyBorder="1" applyAlignment="1" applyProtection="1">
      <alignment horizontal="center" vertical="center" shrinkToFit="1"/>
    </xf>
    <xf numFmtId="1" fontId="2" fillId="18" borderId="37" xfId="1" applyNumberFormat="1" applyFont="1" applyFill="1" applyBorder="1" applyAlignment="1" applyProtection="1">
      <alignment horizontal="center" vertical="center" shrinkToFit="1"/>
    </xf>
    <xf numFmtId="1" fontId="2" fillId="16" borderId="49" xfId="1" applyNumberFormat="1" applyFont="1" applyFill="1" applyBorder="1" applyAlignment="1" applyProtection="1">
      <alignment horizontal="center" vertical="center" shrinkToFit="1"/>
    </xf>
    <xf numFmtId="0" fontId="30" fillId="0" borderId="18" xfId="2" applyFont="1" applyBorder="1" applyAlignment="1" applyProtection="1"/>
    <xf numFmtId="0" fontId="26" fillId="0" borderId="18" xfId="2" applyBorder="1" applyAlignment="1" applyProtection="1"/>
    <xf numFmtId="0" fontId="1" fillId="9" borderId="19" xfId="1" applyFont="1" applyFill="1" applyBorder="1"/>
    <xf numFmtId="0" fontId="13" fillId="0" borderId="21" xfId="1" applyFont="1" applyBorder="1"/>
    <xf numFmtId="0" fontId="13" fillId="29" borderId="7" xfId="1" applyFont="1" applyFill="1" applyBorder="1"/>
    <xf numFmtId="0" fontId="1" fillId="29" borderId="17" xfId="1" applyFont="1" applyFill="1" applyBorder="1"/>
    <xf numFmtId="0" fontId="1" fillId="29" borderId="7" xfId="1" applyFont="1" applyFill="1" applyBorder="1"/>
    <xf numFmtId="0" fontId="1" fillId="29" borderId="20" xfId="1" applyFont="1" applyFill="1" applyBorder="1"/>
    <xf numFmtId="1" fontId="7" fillId="8" borderId="1" xfId="1" applyNumberFormat="1" applyFont="1" applyFill="1" applyBorder="1" applyAlignment="1" applyProtection="1">
      <alignment horizontal="center"/>
    </xf>
    <xf numFmtId="1" fontId="7" fillId="9" borderId="2" xfId="1" applyNumberFormat="1" applyFont="1" applyFill="1" applyBorder="1" applyAlignment="1" applyProtection="1">
      <alignment horizontal="center"/>
    </xf>
    <xf numFmtId="1" fontId="7" fillId="11" borderId="50" xfId="1" applyNumberFormat="1" applyFont="1" applyFill="1" applyBorder="1" applyAlignment="1" applyProtection="1">
      <alignment horizontal="center"/>
    </xf>
    <xf numFmtId="1" fontId="7" fillId="12" borderId="1" xfId="1" applyNumberFormat="1" applyFont="1" applyFill="1" applyBorder="1" applyAlignment="1" applyProtection="1">
      <alignment horizontal="center"/>
    </xf>
    <xf numFmtId="1" fontId="7" fillId="6" borderId="2" xfId="1" applyNumberFormat="1" applyFont="1" applyFill="1" applyBorder="1" applyAlignment="1" applyProtection="1">
      <alignment horizontal="center"/>
    </xf>
    <xf numFmtId="1" fontId="7" fillId="7" borderId="50" xfId="1" applyNumberFormat="1" applyFont="1" applyFill="1" applyBorder="1" applyAlignment="1" applyProtection="1">
      <alignment horizontal="center"/>
    </xf>
    <xf numFmtId="1" fontId="7" fillId="12" borderId="51" xfId="1" applyNumberFormat="1" applyFont="1" applyFill="1" applyBorder="1" applyAlignment="1" applyProtection="1">
      <alignment horizontal="center"/>
    </xf>
    <xf numFmtId="1" fontId="7" fillId="6" borderId="52" xfId="1" applyNumberFormat="1" applyFont="1" applyFill="1" applyBorder="1" applyAlignment="1" applyProtection="1">
      <alignment horizontal="center"/>
    </xf>
    <xf numFmtId="1" fontId="7" fillId="7" borderId="53" xfId="1" applyNumberFormat="1" applyFont="1" applyFill="1" applyBorder="1" applyAlignment="1" applyProtection="1">
      <alignment horizontal="center"/>
    </xf>
    <xf numFmtId="0" fontId="30" fillId="0" borderId="6" xfId="2" applyFont="1" applyBorder="1" applyAlignment="1" applyProtection="1">
      <alignment vertical="center"/>
    </xf>
    <xf numFmtId="0" fontId="30" fillId="0" borderId="8" xfId="2" applyFont="1" applyBorder="1" applyAlignment="1" applyProtection="1"/>
    <xf numFmtId="0" fontId="13" fillId="0" borderId="54" xfId="1" applyFont="1" applyBorder="1"/>
    <xf numFmtId="0" fontId="13" fillId="0" borderId="55" xfId="1" applyFont="1" applyBorder="1"/>
    <xf numFmtId="0" fontId="13" fillId="0" borderId="56" xfId="1" applyFont="1" applyBorder="1"/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1" fillId="0" borderId="7" xfId="1" applyBorder="1"/>
    <xf numFmtId="0" fontId="30" fillId="0" borderId="7" xfId="2" applyFont="1" applyBorder="1" applyAlignment="1" applyProtection="1"/>
    <xf numFmtId="0" fontId="26" fillId="0" borderId="7" xfId="2" applyBorder="1" applyAlignment="1" applyProtection="1"/>
    <xf numFmtId="0" fontId="1" fillId="0" borderId="8" xfId="1" applyBorder="1"/>
    <xf numFmtId="1" fontId="7" fillId="8" borderId="51" xfId="1" applyNumberFormat="1" applyFont="1" applyFill="1" applyBorder="1" applyAlignment="1" applyProtection="1">
      <alignment horizontal="center"/>
    </xf>
    <xf numFmtId="1" fontId="7" fillId="9" borderId="52" xfId="1" applyNumberFormat="1" applyFont="1" applyFill="1" applyBorder="1" applyAlignment="1" applyProtection="1">
      <alignment horizontal="center"/>
    </xf>
    <xf numFmtId="1" fontId="7" fillId="11" borderId="53" xfId="1" applyNumberFormat="1" applyFont="1" applyFill="1" applyBorder="1" applyAlignment="1" applyProtection="1">
      <alignment horizontal="center"/>
    </xf>
    <xf numFmtId="0" fontId="1" fillId="0" borderId="8" xfId="1" applyFont="1" applyBorder="1" applyAlignment="1">
      <alignment shrinkToFit="1"/>
    </xf>
    <xf numFmtId="0" fontId="15" fillId="0" borderId="0" xfId="1" applyFont="1" applyBorder="1" applyAlignment="1" applyProtection="1">
      <alignment horizontal="center"/>
    </xf>
    <xf numFmtId="1" fontId="2" fillId="0" borderId="51" xfId="1" applyNumberFormat="1" applyFont="1" applyBorder="1" applyProtection="1"/>
    <xf numFmtId="1" fontId="7" fillId="3" borderId="52" xfId="1" quotePrefix="1" applyNumberFormat="1" applyFont="1" applyFill="1" applyBorder="1" applyAlignment="1" applyProtection="1">
      <alignment horizontal="center"/>
    </xf>
    <xf numFmtId="0" fontId="13" fillId="5" borderId="52" xfId="1" applyFont="1" applyFill="1" applyBorder="1" applyAlignment="1">
      <alignment horizontal="center"/>
    </xf>
    <xf numFmtId="0" fontId="13" fillId="5" borderId="53" xfId="1" applyFont="1" applyFill="1" applyBorder="1" applyAlignment="1">
      <alignment horizontal="center"/>
    </xf>
    <xf numFmtId="1" fontId="2" fillId="12" borderId="6" xfId="1" applyNumberFormat="1" applyFont="1" applyFill="1" applyBorder="1" applyProtection="1"/>
    <xf numFmtId="1" fontId="7" fillId="0" borderId="7" xfId="1" quotePrefix="1" applyNumberFormat="1" applyFont="1" applyBorder="1" applyAlignment="1" applyProtection="1"/>
    <xf numFmtId="0" fontId="13" fillId="0" borderId="7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1" fontId="2" fillId="6" borderId="6" xfId="1" applyNumberFormat="1" applyFont="1" applyFill="1" applyBorder="1" applyProtection="1"/>
    <xf numFmtId="1" fontId="2" fillId="7" borderId="6" xfId="1" applyNumberFormat="1" applyFont="1" applyFill="1" applyBorder="1" applyProtection="1"/>
    <xf numFmtId="1" fontId="2" fillId="8" borderId="6" xfId="1" applyNumberFormat="1" applyFont="1" applyFill="1" applyBorder="1" applyProtection="1"/>
    <xf numFmtId="1" fontId="2" fillId="9" borderId="6" xfId="1" applyNumberFormat="1" applyFont="1" applyFill="1" applyBorder="1" applyProtection="1"/>
    <xf numFmtId="1" fontId="2" fillId="11" borderId="6" xfId="1" applyNumberFormat="1" applyFont="1" applyFill="1" applyBorder="1" applyProtection="1"/>
    <xf numFmtId="1" fontId="2" fillId="10" borderId="19" xfId="1" applyNumberFormat="1" applyFont="1" applyFill="1" applyBorder="1" applyProtection="1"/>
    <xf numFmtId="1" fontId="7" fillId="0" borderId="20" xfId="1" quotePrefix="1" applyNumberFormat="1" applyFont="1" applyBorder="1" applyAlignment="1" applyProtection="1"/>
    <xf numFmtId="0" fontId="13" fillId="0" borderId="20" xfId="1" applyFont="1" applyBorder="1" applyAlignment="1">
      <alignment horizontal="center"/>
    </xf>
    <xf numFmtId="0" fontId="13" fillId="0" borderId="21" xfId="1" applyFont="1" applyBorder="1" applyAlignment="1">
      <alignment horizontal="center"/>
    </xf>
    <xf numFmtId="1" fontId="7" fillId="12" borderId="57" xfId="1" applyNumberFormat="1" applyFont="1" applyFill="1" applyBorder="1" applyAlignment="1" applyProtection="1">
      <alignment horizontal="center"/>
    </xf>
    <xf numFmtId="1" fontId="7" fillId="6" borderId="58" xfId="1" applyNumberFormat="1" applyFont="1" applyFill="1" applyBorder="1" applyAlignment="1" applyProtection="1">
      <alignment horizontal="center"/>
    </xf>
    <xf numFmtId="1" fontId="7" fillId="7" borderId="59" xfId="1" applyNumberFormat="1" applyFont="1" applyFill="1" applyBorder="1" applyAlignment="1" applyProtection="1">
      <alignment horizontal="center"/>
    </xf>
    <xf numFmtId="0" fontId="13" fillId="9" borderId="6" xfId="0" applyFont="1" applyFill="1" applyBorder="1" applyAlignment="1"/>
    <xf numFmtId="0" fontId="1" fillId="9" borderId="6" xfId="0" applyFont="1" applyFill="1" applyBorder="1" applyAlignment="1"/>
    <xf numFmtId="0" fontId="13" fillId="7" borderId="17" xfId="0" applyFont="1" applyFill="1" applyBorder="1" applyAlignment="1"/>
    <xf numFmtId="0" fontId="1" fillId="7" borderId="17" xfId="0" applyFont="1" applyFill="1" applyBorder="1" applyAlignment="1"/>
    <xf numFmtId="0" fontId="13" fillId="7" borderId="7" xfId="0" applyFont="1" applyFill="1" applyBorder="1" applyAlignment="1"/>
    <xf numFmtId="0" fontId="1" fillId="7" borderId="7" xfId="0" applyFont="1" applyFill="1" applyBorder="1" applyAlignment="1"/>
    <xf numFmtId="0" fontId="13" fillId="7" borderId="8" xfId="0" applyFont="1" applyFill="1" applyBorder="1" applyAlignment="1"/>
    <xf numFmtId="0" fontId="26" fillId="0" borderId="6" xfId="2" applyBorder="1" applyAlignment="1" applyProtection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Alignment="1"/>
    <xf numFmtId="0" fontId="39" fillId="0" borderId="0" xfId="0" applyFont="1" applyAlignment="1"/>
    <xf numFmtId="0" fontId="28" fillId="0" borderId="0" xfId="0" applyFont="1" applyAlignment="1"/>
    <xf numFmtId="0" fontId="39" fillId="0" borderId="0" xfId="0" applyFont="1" applyAlignment="1">
      <alignment horizontal="center"/>
    </xf>
    <xf numFmtId="0" fontId="40" fillId="0" borderId="60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41" fillId="0" borderId="62" xfId="0" applyFont="1" applyBorder="1" applyAlignment="1">
      <alignment horizontal="center" vertical="center"/>
    </xf>
    <xf numFmtId="182" fontId="1" fillId="13" borderId="0" xfId="0" applyNumberFormat="1" applyFont="1" applyFill="1" applyAlignment="1">
      <alignment horizontal="center"/>
    </xf>
    <xf numFmtId="182" fontId="1" fillId="0" borderId="0" xfId="0" applyNumberFormat="1" applyFont="1" applyFill="1" applyAlignment="1">
      <alignment horizontal="center"/>
    </xf>
    <xf numFmtId="1" fontId="39" fillId="0" borderId="0" xfId="0" applyNumberFormat="1" applyFont="1" applyAlignment="1"/>
    <xf numFmtId="182" fontId="42" fillId="0" borderId="63" xfId="0" applyNumberFormat="1" applyFont="1" applyBorder="1" applyAlignment="1">
      <alignment horizontal="center" vertical="center"/>
    </xf>
    <xf numFmtId="182" fontId="39" fillId="0" borderId="64" xfId="0" applyNumberFormat="1" applyFont="1" applyBorder="1" applyAlignment="1">
      <alignment horizontal="center" vertical="center"/>
    </xf>
    <xf numFmtId="182" fontId="43" fillId="0" borderId="65" xfId="0" applyNumberFormat="1" applyFont="1" applyBorder="1" applyAlignment="1">
      <alignment horizontal="center" vertical="center"/>
    </xf>
    <xf numFmtId="182" fontId="42" fillId="0" borderId="66" xfId="0" applyNumberFormat="1" applyFont="1" applyBorder="1" applyAlignment="1">
      <alignment horizontal="center" vertical="center"/>
    </xf>
    <xf numFmtId="182" fontId="39" fillId="0" borderId="67" xfId="0" applyNumberFormat="1" applyFont="1" applyBorder="1" applyAlignment="1">
      <alignment horizontal="center" vertical="center"/>
    </xf>
    <xf numFmtId="182" fontId="43" fillId="0" borderId="68" xfId="0" applyNumberFormat="1" applyFont="1" applyBorder="1" applyAlignment="1">
      <alignment horizontal="center" vertical="center"/>
    </xf>
    <xf numFmtId="182" fontId="42" fillId="0" borderId="69" xfId="0" applyNumberFormat="1" applyFont="1" applyBorder="1" applyAlignment="1">
      <alignment horizontal="center" vertical="center"/>
    </xf>
    <xf numFmtId="182" fontId="39" fillId="0" borderId="70" xfId="0" applyNumberFormat="1" applyFont="1" applyBorder="1" applyAlignment="1">
      <alignment horizontal="center" vertical="center"/>
    </xf>
    <xf numFmtId="182" fontId="43" fillId="0" borderId="71" xfId="0" applyNumberFormat="1" applyFont="1" applyBorder="1" applyAlignment="1">
      <alignment horizontal="center" vertical="center"/>
    </xf>
    <xf numFmtId="14" fontId="1" fillId="0" borderId="0" xfId="0" applyNumberFormat="1" applyFont="1" applyAlignment="1"/>
    <xf numFmtId="0" fontId="44" fillId="0" borderId="0" xfId="0" applyFont="1" applyAlignment="1">
      <alignment horizontal="right" vertical="center"/>
    </xf>
    <xf numFmtId="0" fontId="0" fillId="13" borderId="0" xfId="0" applyFill="1" applyAlignment="1"/>
    <xf numFmtId="0" fontId="0" fillId="0" borderId="0" xfId="0" applyFill="1" applyAlignment="1"/>
    <xf numFmtId="0" fontId="13" fillId="8" borderId="0" xfId="1" applyFont="1" applyFill="1" applyBorder="1"/>
    <xf numFmtId="0" fontId="13" fillId="7" borderId="23" xfId="1" applyFont="1" applyFill="1" applyBorder="1"/>
    <xf numFmtId="0" fontId="13" fillId="7" borderId="7" xfId="1" applyFont="1" applyFill="1" applyBorder="1"/>
    <xf numFmtId="0" fontId="13" fillId="7" borderId="0" xfId="1" applyFont="1" applyFill="1" applyBorder="1"/>
    <xf numFmtId="1" fontId="2" fillId="16" borderId="29" xfId="1" applyNumberFormat="1" applyFont="1" applyFill="1" applyBorder="1" applyAlignment="1" applyProtection="1">
      <alignment horizontal="center" vertical="center"/>
    </xf>
    <xf numFmtId="176" fontId="8" fillId="0" borderId="45" xfId="1" applyNumberFormat="1" applyFont="1" applyBorder="1" applyAlignment="1" applyProtection="1">
      <alignment horizontal="left" shrinkToFit="1"/>
    </xf>
    <xf numFmtId="0" fontId="0" fillId="0" borderId="45" xfId="0" applyBorder="1" applyAlignment="1">
      <alignment shrinkToFit="1"/>
    </xf>
    <xf numFmtId="181" fontId="38" fillId="0" borderId="0" xfId="0" applyNumberFormat="1" applyFont="1" applyFill="1" applyAlignment="1">
      <alignment horizontal="center"/>
    </xf>
    <xf numFmtId="181" fontId="38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81" fontId="13" fillId="0" borderId="0" xfId="0" applyNumberFormat="1" applyFont="1" applyFill="1" applyAlignment="1">
      <alignment horizontal="center"/>
    </xf>
    <xf numFmtId="181" fontId="13" fillId="0" borderId="0" xfId="0" applyNumberFormat="1" applyFont="1" applyAlignment="1">
      <alignment horizontal="center"/>
    </xf>
    <xf numFmtId="183" fontId="15" fillId="0" borderId="0" xfId="0" applyNumberFormat="1" applyFont="1" applyBorder="1" applyAlignment="1">
      <alignment horizontal="center" vertical="center"/>
    </xf>
    <xf numFmtId="0" fontId="45" fillId="0" borderId="0" xfId="0" applyFont="1" applyAlignment="1"/>
    <xf numFmtId="0" fontId="0" fillId="0" borderId="0" xfId="0" applyAlignment="1"/>
    <xf numFmtId="0" fontId="29" fillId="0" borderId="0" xfId="1" quotePrefix="1" applyFont="1" applyAlignment="1">
      <alignment horizontal="center" vertical="center"/>
    </xf>
    <xf numFmtId="0" fontId="1" fillId="0" borderId="0" xfId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homepage1.nifty.com/ranranran/wkoukoutore7.ht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homepage1.nifty.com/ranranran/wkoukoutore7.htm" TargetMode="External"/><Relationship Id="rId1" Type="http://schemas.openxmlformats.org/officeDocument/2006/relationships/hyperlink" Target="http://homepage1.nifty.com/ranranran/del/birudoup.xl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homepage1.nifty.com/ranranran/su-pasa-kit.htm" TargetMode="External"/><Relationship Id="rId1" Type="http://schemas.openxmlformats.org/officeDocument/2006/relationships/hyperlink" Target="http://homepage1.nifty.com/ranranran/wkoukoutore7.ht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homepage1.nifty.com/ranranran/wkoukoutore7.htm" TargetMode="External"/><Relationship Id="rId1" Type="http://schemas.openxmlformats.org/officeDocument/2006/relationships/hyperlink" Target="http://homepage1.nifty.com/ranranran/w400m.ht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homepage1.nifty.com/ranranran/wkoukoutore7.ht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homepage1.nifty.com/ranranran/del/birudoup.xls" TargetMode="External"/><Relationship Id="rId1" Type="http://schemas.openxmlformats.org/officeDocument/2006/relationships/hyperlink" Target="http://homepage1.nifty.com/ranranran/wkoukoutore7.ht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homepage1.nifty.com/ranranran/wkoukoutore7.ht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homepage1.nifty.com/ranranran/wkoukoutore7.htm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homepage1.nifty.com/ranranran/wkoukoutore7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35"/>
  <sheetViews>
    <sheetView tabSelected="1" zoomScale="98" zoomScaleNormal="98" workbookViewId="0">
      <selection activeCell="I2" sqref="I2"/>
    </sheetView>
  </sheetViews>
  <sheetFormatPr defaultRowHeight="13.5"/>
  <cols>
    <col min="1" max="1" width="1.875" customWidth="1"/>
    <col min="2" max="2" width="7.5" customWidth="1"/>
    <col min="3" max="3" width="7.5" hidden="1" customWidth="1"/>
    <col min="4" max="4" width="7.5" customWidth="1"/>
    <col min="5" max="6" width="19.875" hidden="1" customWidth="1"/>
    <col min="7" max="7" width="1.25" hidden="1" customWidth="1"/>
    <col min="8" max="14" width="30.625" customWidth="1"/>
    <col min="15" max="15" width="35.625" customWidth="1"/>
    <col min="19" max="19" width="20.25" customWidth="1"/>
    <col min="20" max="28" width="23.5" customWidth="1"/>
  </cols>
  <sheetData>
    <row r="1" spans="1:37" ht="38.25" thickBot="1">
      <c r="A1" s="2"/>
      <c r="B1" s="9">
        <v>9</v>
      </c>
      <c r="C1" s="4"/>
      <c r="D1" s="678">
        <f>B1</f>
        <v>9</v>
      </c>
      <c r="E1" s="679"/>
      <c r="F1" s="679"/>
      <c r="G1" s="679"/>
      <c r="H1" s="679"/>
      <c r="I1" s="2"/>
      <c r="J1" s="12"/>
      <c r="K1" s="2"/>
      <c r="L1" s="2"/>
      <c r="M1" s="33"/>
      <c r="N1" s="11"/>
      <c r="O1" s="11"/>
      <c r="P1" s="2"/>
      <c r="Q1" s="6"/>
      <c r="R1" s="6"/>
      <c r="S1" s="8">
        <v>2</v>
      </c>
      <c r="T1" s="3"/>
      <c r="U1" s="3" t="s">
        <v>0</v>
      </c>
      <c r="V1" s="3"/>
      <c r="W1" s="3"/>
      <c r="X1" s="10"/>
      <c r="Y1" s="3"/>
      <c r="Z1" s="3"/>
      <c r="AA1" s="10"/>
      <c r="AB1" s="7"/>
      <c r="AC1" s="7"/>
      <c r="AD1" s="7">
        <v>0</v>
      </c>
      <c r="AE1" s="7"/>
      <c r="AF1" s="7"/>
      <c r="AG1" s="1"/>
      <c r="AH1" s="1"/>
      <c r="AI1" s="5">
        <v>2</v>
      </c>
      <c r="AJ1" s="1"/>
      <c r="AK1" s="1"/>
    </row>
    <row r="2" spans="1:37" ht="30" customHeight="1" thickTop="1">
      <c r="A2" s="13"/>
      <c r="B2" s="532" t="s">
        <v>1</v>
      </c>
      <c r="C2" s="547"/>
      <c r="D2" s="677" t="s">
        <v>2</v>
      </c>
      <c r="E2" s="533" t="s">
        <v>3</v>
      </c>
      <c r="F2" s="548" t="s">
        <v>4</v>
      </c>
      <c r="G2" s="549" t="s">
        <v>5</v>
      </c>
      <c r="H2" s="534" t="s">
        <v>6</v>
      </c>
      <c r="I2" s="535" t="s">
        <v>7</v>
      </c>
      <c r="J2" s="536" t="s">
        <v>8</v>
      </c>
      <c r="K2" s="537" t="s">
        <v>9</v>
      </c>
      <c r="L2" s="538" t="s">
        <v>10</v>
      </c>
      <c r="M2" s="539" t="s">
        <v>11</v>
      </c>
      <c r="N2" s="550" t="s">
        <v>12</v>
      </c>
      <c r="O2" s="551" t="s">
        <v>13</v>
      </c>
      <c r="P2" s="14"/>
      <c r="Q2" s="34" t="s">
        <v>14</v>
      </c>
      <c r="R2" s="35" t="s">
        <v>15</v>
      </c>
      <c r="S2" s="36" t="s">
        <v>4</v>
      </c>
      <c r="T2" s="37" t="s">
        <v>5</v>
      </c>
      <c r="U2" s="38" t="s">
        <v>6</v>
      </c>
      <c r="V2" s="39" t="s">
        <v>16</v>
      </c>
      <c r="W2" s="39" t="s">
        <v>8</v>
      </c>
      <c r="X2" s="15" t="s">
        <v>17</v>
      </c>
      <c r="Y2" s="32" t="s">
        <v>10</v>
      </c>
      <c r="Z2" s="32" t="s">
        <v>11</v>
      </c>
      <c r="AA2" s="16" t="s">
        <v>12</v>
      </c>
      <c r="AB2" s="15" t="s">
        <v>13</v>
      </c>
      <c r="AC2" s="17"/>
      <c r="AD2" s="17">
        <v>1</v>
      </c>
      <c r="AE2" s="17"/>
      <c r="AF2" s="17"/>
      <c r="AG2" s="17"/>
      <c r="AH2" s="17"/>
      <c r="AI2" s="17">
        <v>3</v>
      </c>
      <c r="AJ2" s="17"/>
      <c r="AK2" s="17"/>
    </row>
    <row r="3" spans="1:37" ht="30" customHeight="1">
      <c r="A3" s="13"/>
      <c r="B3" s="552"/>
      <c r="C3" s="553">
        <v>5</v>
      </c>
      <c r="D3" s="554"/>
      <c r="E3" s="555" t="s">
        <v>18</v>
      </c>
      <c r="F3" s="556"/>
      <c r="G3" s="557"/>
      <c r="H3" s="558"/>
      <c r="I3" s="559"/>
      <c r="J3" s="560"/>
      <c r="K3" s="554"/>
      <c r="L3" s="561"/>
      <c r="M3" s="562"/>
      <c r="N3" s="563"/>
      <c r="O3" s="564"/>
      <c r="P3" s="18"/>
      <c r="Q3" s="26" t="s">
        <v>19</v>
      </c>
      <c r="R3" s="40">
        <v>1</v>
      </c>
      <c r="S3" s="23" t="s">
        <v>20</v>
      </c>
      <c r="T3" s="27" t="s">
        <v>21</v>
      </c>
      <c r="U3" s="41" t="s">
        <v>22</v>
      </c>
      <c r="V3" s="41" t="s">
        <v>23</v>
      </c>
      <c r="W3" s="25" t="s">
        <v>24</v>
      </c>
      <c r="X3" s="19" t="s">
        <v>25</v>
      </c>
      <c r="Y3" s="27" t="s">
        <v>26</v>
      </c>
      <c r="Z3" s="25" t="s">
        <v>27</v>
      </c>
      <c r="AA3" s="41" t="s">
        <v>23</v>
      </c>
      <c r="AB3" s="19" t="s">
        <v>28</v>
      </c>
      <c r="AC3" s="13"/>
      <c r="AD3" s="17">
        <v>2</v>
      </c>
      <c r="AE3" s="13"/>
      <c r="AF3" s="17"/>
      <c r="AG3" s="17"/>
      <c r="AH3" s="17"/>
      <c r="AI3" s="17">
        <v>4</v>
      </c>
      <c r="AJ3" s="17"/>
      <c r="AK3" s="17"/>
    </row>
    <row r="4" spans="1:37" ht="30" customHeight="1">
      <c r="A4" s="13"/>
      <c r="B4" s="543">
        <v>38596</v>
      </c>
      <c r="C4" s="565">
        <f>IF(C3&gt;6,1,C3+1)</f>
        <v>6</v>
      </c>
      <c r="D4" s="566" t="s">
        <v>44</v>
      </c>
      <c r="E4" s="567"/>
      <c r="F4" s="540" t="s">
        <v>30</v>
      </c>
      <c r="G4" s="568" t="s">
        <v>30</v>
      </c>
      <c r="H4" s="569" t="str">
        <f>IF($C4="","",VLOOKUP($C4,$R$3:$AE$30,4))</f>
        <v>走基,50m加速走×(5～10本）＋筋トレ</v>
      </c>
      <c r="I4" s="570" t="str">
        <f>IF($C4="","",VLOOKUP($C4,$R$3:$AE$30,5))</f>
        <v>種目基本・実践＋筋ﾄﾚ</v>
      </c>
      <c r="J4" s="571" t="str">
        <f>IF($C4="","",VLOOKUP($C4,$R$3:$AE$30,6))</f>
        <v>走基,投てき基本・実践＋筋トレ</v>
      </c>
      <c r="K4" s="572" t="str">
        <f>IF($C4="","",VLOOKUP($C4,$R$3:$AE$30,7))</f>
        <v>90分ｼﾞｮｯｸor野外走90分＋筋トレ</v>
      </c>
      <c r="L4" s="573" t="str">
        <f>IF($C4="","",VLOOKUP($C4,$R$3:$AE$30,8))</f>
        <v>高跳び実践＋砲丸＋300m×(2～5）</v>
      </c>
      <c r="M4" s="545" t="str">
        <f>IF($C4="","",VLOOKUP($C4,$R$3:$AE$30,9))</f>
        <v>野外走/40秒間走×6＋筋トレ</v>
      </c>
      <c r="N4" s="569" t="str">
        <f>IF($C4="","",VLOOKUP($C4,$R$3:$AE$30,10))</f>
        <v>走基,50mH×15,ﾊｰﾄﾞﾙSD＋筋トレ</v>
      </c>
      <c r="O4" s="574" t="str">
        <f>IF($C4="","",VLOOKUP($C4,$R$3:$AE$30,11))</f>
        <v>120分ｼﾞｮｯｸor野外走120分＋筋トレ</v>
      </c>
      <c r="P4" s="13"/>
      <c r="Q4" s="26" t="s">
        <v>38</v>
      </c>
      <c r="R4" s="40">
        <v>2</v>
      </c>
      <c r="S4" s="19" t="s">
        <v>30</v>
      </c>
      <c r="T4" s="19" t="s">
        <v>30</v>
      </c>
      <c r="U4" s="25" t="s">
        <v>39</v>
      </c>
      <c r="V4" s="25" t="s">
        <v>40</v>
      </c>
      <c r="W4" s="25" t="s">
        <v>41</v>
      </c>
      <c r="X4" s="19" t="s">
        <v>25</v>
      </c>
      <c r="Y4" s="20" t="s">
        <v>34</v>
      </c>
      <c r="Z4" s="25" t="s">
        <v>42</v>
      </c>
      <c r="AA4" s="20" t="s">
        <v>36</v>
      </c>
      <c r="AB4" s="19" t="s">
        <v>43</v>
      </c>
      <c r="AC4" s="21"/>
      <c r="AD4" s="17">
        <v>3</v>
      </c>
      <c r="AE4" s="21"/>
      <c r="AF4" s="17"/>
      <c r="AG4" s="17"/>
      <c r="AH4" s="17"/>
      <c r="AI4" s="17">
        <v>5</v>
      </c>
      <c r="AJ4" s="17"/>
      <c r="AK4" s="17"/>
    </row>
    <row r="5" spans="1:37" ht="30" customHeight="1">
      <c r="A5" s="13"/>
      <c r="B5" s="543">
        <v>38597</v>
      </c>
      <c r="C5" s="565">
        <f t="shared" ref="C5:C34" si="0">IF(C4&gt;6,1,C4+1)</f>
        <v>7</v>
      </c>
      <c r="D5" s="566" t="s">
        <v>58</v>
      </c>
      <c r="E5" s="567"/>
      <c r="F5" s="540" t="s">
        <v>45</v>
      </c>
      <c r="G5" s="568" t="s">
        <v>46</v>
      </c>
      <c r="H5" s="569" t="str">
        <f t="shared" ref="H5:H34" si="1">IF($C5="","",VLOOKUP($C5,$R$3:$AE$30,4))</f>
        <v>自主ﾄﾚ又は積極的休養</v>
      </c>
      <c r="I5" s="570" t="str">
        <f t="shared" ref="I5:I34" si="2">IF($C5="","",VLOOKUP($C5,$R$3:$AE$30,5))</f>
        <v>自主ﾄﾚ又は積極的休養</v>
      </c>
      <c r="J5" s="571" t="str">
        <f t="shared" ref="J5:J34" si="3">IF($C5="","",VLOOKUP($C5,$R$3:$AE$30,6))</f>
        <v>自主ﾄﾚ又は積極的休養</v>
      </c>
      <c r="K5" s="572" t="str">
        <f t="shared" ref="K5:K34" si="4">IF($C5="","",VLOOKUP($C5,$R$3:$AE$30,7))</f>
        <v>積極的休養日</v>
      </c>
      <c r="L5" s="573" t="str">
        <f t="shared" ref="L5:L34" si="5">IF($C5="","",VLOOKUP($C5,$R$3:$AE$30,8))</f>
        <v>自主ﾄﾚ又は積極的休養</v>
      </c>
      <c r="M5" s="545" t="str">
        <f t="shared" ref="M5:M34" si="6">IF($C5="","",VLOOKUP($C5,$R$3:$AE$30,9))</f>
        <v>積極的休養日</v>
      </c>
      <c r="N5" s="569" t="str">
        <f t="shared" ref="N5:N34" si="7">IF($C5="","",VLOOKUP($C5,$R$3:$AE$30,10))</f>
        <v>自主ﾄﾚ又は積極的休養</v>
      </c>
      <c r="O5" s="574" t="str">
        <f t="shared" ref="O5:O34" si="8">IF($C5="","",VLOOKUP($C5,$R$3:$AE$30,11))</f>
        <v>積極的休養日</v>
      </c>
      <c r="P5" s="13"/>
      <c r="Q5" s="26" t="s">
        <v>52</v>
      </c>
      <c r="R5" s="40">
        <v>3</v>
      </c>
      <c r="S5" s="23" t="s">
        <v>45</v>
      </c>
      <c r="T5" s="27" t="s">
        <v>46</v>
      </c>
      <c r="U5" s="23" t="s">
        <v>53</v>
      </c>
      <c r="V5" s="23" t="s">
        <v>53</v>
      </c>
      <c r="W5" s="23" t="s">
        <v>53</v>
      </c>
      <c r="X5" s="19" t="s">
        <v>54</v>
      </c>
      <c r="Y5" s="19" t="s">
        <v>55</v>
      </c>
      <c r="Z5" s="19" t="s">
        <v>56</v>
      </c>
      <c r="AA5" s="22" t="s">
        <v>53</v>
      </c>
      <c r="AB5" s="19" t="s">
        <v>57</v>
      </c>
      <c r="AC5" s="13"/>
      <c r="AD5" s="17">
        <v>4</v>
      </c>
      <c r="AE5" s="13"/>
      <c r="AF5" s="17"/>
      <c r="AG5" s="17"/>
      <c r="AH5" s="17"/>
      <c r="AI5" s="17">
        <v>6</v>
      </c>
      <c r="AJ5" s="17"/>
      <c r="AK5" s="17"/>
    </row>
    <row r="6" spans="1:37" ht="30" customHeight="1">
      <c r="A6" s="13"/>
      <c r="B6" s="543">
        <v>38598</v>
      </c>
      <c r="C6" s="565">
        <f t="shared" si="0"/>
        <v>1</v>
      </c>
      <c r="D6" s="566" t="s">
        <v>71</v>
      </c>
      <c r="E6" s="567"/>
      <c r="F6" s="540" t="s">
        <v>59</v>
      </c>
      <c r="G6" s="568" t="s">
        <v>59</v>
      </c>
      <c r="H6" s="569" t="str">
        <f t="shared" si="1"/>
        <v>走基,200mﾍﾟｰｽ走×(2～7本)</v>
      </c>
      <c r="I6" s="570" t="str">
        <f t="shared" si="2"/>
        <v>走基,200mﾍﾟｰｽ走×(2～7本)</v>
      </c>
      <c r="J6" s="571" t="str">
        <f t="shared" si="3"/>
        <v>走基,50m×(5～10本)</v>
      </c>
      <c r="K6" s="572" t="str">
        <f t="shared" si="4"/>
        <v>6000mﾋﾞﾙﾄﾞ＋2000m</v>
      </c>
      <c r="L6" s="573" t="str">
        <f t="shared" si="5"/>
        <v>男300m×(2～5),女200×(2～5)</v>
      </c>
      <c r="M6" s="545" t="str">
        <f t="shared" si="6"/>
        <v>6000mﾋﾞﾙﾄﾞ/40秒間走×7</v>
      </c>
      <c r="N6" s="569" t="str">
        <f t="shared" si="7"/>
        <v>走基,200mﾍﾟｰｽ走×(2～7本)</v>
      </c>
      <c r="O6" s="574" t="str">
        <f t="shared" si="8"/>
        <v>10000mﾋﾞﾙﾄﾞ＋2000m×2本～3本</v>
      </c>
      <c r="P6" s="13"/>
      <c r="Q6" s="26" t="s">
        <v>62</v>
      </c>
      <c r="R6" s="40">
        <v>4</v>
      </c>
      <c r="S6" s="23" t="s">
        <v>20</v>
      </c>
      <c r="T6" s="27" t="s">
        <v>21</v>
      </c>
      <c r="U6" s="25" t="s">
        <v>63</v>
      </c>
      <c r="V6" s="25" t="s">
        <v>64</v>
      </c>
      <c r="W6" s="25" t="s">
        <v>65</v>
      </c>
      <c r="X6" s="19" t="s">
        <v>66</v>
      </c>
      <c r="Y6" s="27" t="s">
        <v>67</v>
      </c>
      <c r="Z6" s="25" t="s">
        <v>68</v>
      </c>
      <c r="AA6" s="20" t="s">
        <v>69</v>
      </c>
      <c r="AB6" s="19" t="s">
        <v>70</v>
      </c>
      <c r="AC6" s="13"/>
      <c r="AD6" s="17">
        <v>5</v>
      </c>
      <c r="AE6" s="13"/>
      <c r="AF6" s="17"/>
      <c r="AG6" s="17"/>
      <c r="AH6" s="17"/>
      <c r="AI6" s="17">
        <v>7</v>
      </c>
      <c r="AJ6" s="17"/>
      <c r="AK6" s="17"/>
    </row>
    <row r="7" spans="1:37" ht="30" customHeight="1">
      <c r="A7" s="13"/>
      <c r="B7" s="543">
        <v>38599</v>
      </c>
      <c r="C7" s="565">
        <f t="shared" si="0"/>
        <v>2</v>
      </c>
      <c r="D7" s="566" t="s">
        <v>79</v>
      </c>
      <c r="E7" s="567"/>
      <c r="F7" s="540" t="s">
        <v>72</v>
      </c>
      <c r="G7" s="568" t="s">
        <v>21</v>
      </c>
      <c r="H7" s="569" t="str">
        <f t="shared" si="1"/>
        <v>走基,100m×(3～10本)＋筋トレ</v>
      </c>
      <c r="I7" s="570" t="str">
        <f t="shared" si="2"/>
        <v>種目基本＋筋ﾄﾚ</v>
      </c>
      <c r="J7" s="571" t="str">
        <f t="shared" si="3"/>
        <v>投てき基本＋筋ﾄﾚ</v>
      </c>
      <c r="K7" s="572" t="str">
        <f t="shared" si="4"/>
        <v>6000mﾋﾞﾙﾄﾞ＋2000m</v>
      </c>
      <c r="L7" s="573" t="str">
        <f t="shared" si="5"/>
        <v>走基,50mH×15,ﾊｰﾄﾞﾙSD</v>
      </c>
      <c r="M7" s="545" t="str">
        <f t="shared" si="6"/>
        <v>1000m×4/300m×5(10分)</v>
      </c>
      <c r="N7" s="569" t="str">
        <f t="shared" si="7"/>
        <v>走基,100m加3.55mHＳ3</v>
      </c>
      <c r="O7" s="574" t="str">
        <f t="shared" si="8"/>
        <v>8000mﾋﾞﾙﾄﾞ＋2000m×3本～4本</v>
      </c>
      <c r="P7" s="13"/>
      <c r="Q7" s="26" t="s">
        <v>75</v>
      </c>
      <c r="R7" s="40">
        <v>5</v>
      </c>
      <c r="S7" s="19" t="s">
        <v>30</v>
      </c>
      <c r="T7" s="19" t="s">
        <v>30</v>
      </c>
      <c r="U7" s="25" t="s">
        <v>39</v>
      </c>
      <c r="V7" s="25" t="s">
        <v>40</v>
      </c>
      <c r="W7" s="25" t="s">
        <v>76</v>
      </c>
      <c r="X7" s="19" t="s">
        <v>77</v>
      </c>
      <c r="Y7" s="20" t="s">
        <v>34</v>
      </c>
      <c r="Z7" s="25" t="s">
        <v>35</v>
      </c>
      <c r="AA7" s="20" t="s">
        <v>36</v>
      </c>
      <c r="AB7" s="19" t="s">
        <v>78</v>
      </c>
      <c r="AC7" s="21"/>
      <c r="AD7" s="17">
        <v>6</v>
      </c>
      <c r="AE7" s="21"/>
      <c r="AF7" s="17"/>
      <c r="AG7" s="17"/>
      <c r="AH7" s="17"/>
      <c r="AI7" s="17"/>
      <c r="AJ7" s="17"/>
      <c r="AK7" s="17"/>
    </row>
    <row r="8" spans="1:37" ht="30" customHeight="1">
      <c r="A8" s="13"/>
      <c r="B8" s="543">
        <v>38600</v>
      </c>
      <c r="C8" s="565">
        <f t="shared" si="0"/>
        <v>3</v>
      </c>
      <c r="D8" s="566" t="s">
        <v>90</v>
      </c>
      <c r="E8" s="567"/>
      <c r="F8" s="540" t="s">
        <v>30</v>
      </c>
      <c r="G8" s="568" t="s">
        <v>30</v>
      </c>
      <c r="H8" s="569" t="str">
        <f t="shared" si="1"/>
        <v>　ｽﾄﾚｯﾁ+ﾏｯｻｰｼﾞ</v>
      </c>
      <c r="I8" s="570" t="str">
        <f t="shared" si="2"/>
        <v>　ｽﾄﾚｯﾁ+ﾏｯｻｰｼﾞ</v>
      </c>
      <c r="J8" s="571" t="str">
        <f t="shared" si="3"/>
        <v>　ｽﾄﾚｯﾁ+ﾏｯｻｰｼﾞ</v>
      </c>
      <c r="K8" s="572" t="str">
        <f t="shared" si="4"/>
        <v>6000mjog+ﾏｯｻｰｼﾞ</v>
      </c>
      <c r="L8" s="573" t="str">
        <f t="shared" si="5"/>
        <v>ｽﾄﾚｯﾁ＋ﾏｯｻｰｼﾞ</v>
      </c>
      <c r="M8" s="545" t="str">
        <f t="shared" si="6"/>
        <v>4000mjog+ﾏｯｻｰｼﾞ</v>
      </c>
      <c r="N8" s="569" t="str">
        <f t="shared" si="7"/>
        <v>　ｽﾄﾚｯﾁ+ﾏｯｻｰｼﾞ</v>
      </c>
      <c r="O8" s="574" t="str">
        <f t="shared" si="8"/>
        <v>12000mjog+ﾏｯｻｰｼﾞ</v>
      </c>
      <c r="P8" s="13"/>
      <c r="Q8" s="26" t="s">
        <v>82</v>
      </c>
      <c r="R8" s="40">
        <v>6</v>
      </c>
      <c r="S8" s="23" t="s">
        <v>45</v>
      </c>
      <c r="T8" s="27" t="s">
        <v>46</v>
      </c>
      <c r="U8" s="25" t="s">
        <v>83</v>
      </c>
      <c r="V8" s="25" t="s">
        <v>84</v>
      </c>
      <c r="W8" s="25" t="s">
        <v>85</v>
      </c>
      <c r="X8" s="19" t="s">
        <v>86</v>
      </c>
      <c r="Y8" s="27" t="s">
        <v>87</v>
      </c>
      <c r="Z8" s="27" t="s">
        <v>88</v>
      </c>
      <c r="AA8" s="20" t="s">
        <v>89</v>
      </c>
      <c r="AB8" s="19" t="s">
        <v>51</v>
      </c>
      <c r="AC8" s="13"/>
      <c r="AD8" s="17">
        <v>7</v>
      </c>
      <c r="AE8" s="13"/>
      <c r="AF8" s="17"/>
      <c r="AG8" s="17"/>
      <c r="AH8" s="17"/>
      <c r="AI8" s="17"/>
      <c r="AJ8" s="17"/>
      <c r="AK8" s="17"/>
    </row>
    <row r="9" spans="1:37" ht="30" customHeight="1">
      <c r="A9" s="13"/>
      <c r="B9" s="543">
        <v>38601</v>
      </c>
      <c r="C9" s="565">
        <f t="shared" si="0"/>
        <v>4</v>
      </c>
      <c r="D9" s="566" t="s">
        <v>92</v>
      </c>
      <c r="E9" s="567"/>
      <c r="F9" s="540" t="s">
        <v>45</v>
      </c>
      <c r="G9" s="568" t="s">
        <v>46</v>
      </c>
      <c r="H9" s="569" t="str">
        <f t="shared" si="1"/>
        <v>走基,筋トレ×5セット</v>
      </c>
      <c r="I9" s="570" t="str">
        <f t="shared" si="2"/>
        <v>走基本､種目基本・実践</v>
      </c>
      <c r="J9" s="571" t="str">
        <f t="shared" si="3"/>
        <v>走基＋投てき実践</v>
      </c>
      <c r="K9" s="572" t="str">
        <f t="shared" si="4"/>
        <v>2000m×2＋1000m×1</v>
      </c>
      <c r="L9" s="573" t="str">
        <f t="shared" si="5"/>
        <v>砲丸投＋筋トレ</v>
      </c>
      <c r="M9" s="545" t="str">
        <f t="shared" si="6"/>
        <v>600m×4/200m×5(5分)</v>
      </c>
      <c r="N9" s="569" t="str">
        <f t="shared" si="7"/>
        <v>走基,50m加3.55mHＳ3</v>
      </c>
      <c r="O9" s="574" t="str">
        <f t="shared" si="8"/>
        <v>2000m×4～5本＋1000m×2～3本＋筋トレ</v>
      </c>
      <c r="P9" s="13"/>
      <c r="Q9" s="26" t="s">
        <v>91</v>
      </c>
      <c r="R9" s="40">
        <v>7</v>
      </c>
      <c r="S9" s="25" t="s">
        <v>59</v>
      </c>
      <c r="T9" s="25" t="s">
        <v>59</v>
      </c>
      <c r="U9" s="27" t="s">
        <v>60</v>
      </c>
      <c r="V9" s="27" t="s">
        <v>60</v>
      </c>
      <c r="W9" s="27" t="s">
        <v>60</v>
      </c>
      <c r="X9" s="23" t="s">
        <v>61</v>
      </c>
      <c r="Y9" s="27" t="s">
        <v>60</v>
      </c>
      <c r="Z9" s="27" t="s">
        <v>61</v>
      </c>
      <c r="AA9" s="24" t="s">
        <v>60</v>
      </c>
      <c r="AB9" s="23" t="s">
        <v>61</v>
      </c>
      <c r="AC9" s="13"/>
      <c r="AD9" s="17">
        <v>1</v>
      </c>
      <c r="AE9" s="13"/>
      <c r="AF9" s="17"/>
      <c r="AG9" s="17"/>
      <c r="AH9" s="17"/>
      <c r="AI9" s="17"/>
      <c r="AJ9" s="17"/>
      <c r="AK9" s="17"/>
    </row>
    <row r="10" spans="1:37" ht="30" customHeight="1">
      <c r="A10" s="13"/>
      <c r="B10" s="543">
        <v>38602</v>
      </c>
      <c r="C10" s="565">
        <f t="shared" si="0"/>
        <v>5</v>
      </c>
      <c r="D10" s="566" t="s">
        <v>29</v>
      </c>
      <c r="E10" s="567" t="s">
        <v>59</v>
      </c>
      <c r="F10" s="540" t="s">
        <v>72</v>
      </c>
      <c r="G10" s="568" t="s">
        <v>21</v>
      </c>
      <c r="H10" s="569" t="str">
        <f t="shared" si="1"/>
        <v>走基,100m×(3～10本)＋筋トレ</v>
      </c>
      <c r="I10" s="570" t="str">
        <f t="shared" si="2"/>
        <v>種目基本＋筋ﾄﾚ</v>
      </c>
      <c r="J10" s="571" t="str">
        <f t="shared" si="3"/>
        <v>投基本＋筋ﾄﾚor50m×(3～8本)</v>
      </c>
      <c r="K10" s="572" t="str">
        <f t="shared" si="4"/>
        <v>2000m×2＋200m×5本</v>
      </c>
      <c r="L10" s="573" t="str">
        <f t="shared" si="5"/>
        <v>走基,50mH×15,ﾊｰﾄﾞﾙSD</v>
      </c>
      <c r="M10" s="545" t="str">
        <f t="shared" si="6"/>
        <v>1000m×3/300m×4(10分)</v>
      </c>
      <c r="N10" s="569" t="str">
        <f t="shared" si="7"/>
        <v>走基,100m加3.55mHＳ3</v>
      </c>
      <c r="O10" s="574" t="str">
        <f t="shared" si="8"/>
        <v>2000m×3～4本＋1000m×1～2本＋筋トレ</v>
      </c>
      <c r="P10" s="13"/>
      <c r="Q10" s="26" t="s">
        <v>61</v>
      </c>
      <c r="R10" s="40">
        <v>8</v>
      </c>
      <c r="S10" s="25" t="s">
        <v>59</v>
      </c>
      <c r="T10" s="25" t="s">
        <v>59</v>
      </c>
      <c r="U10" s="23" t="s">
        <v>97</v>
      </c>
      <c r="V10" s="23" t="s">
        <v>97</v>
      </c>
      <c r="W10" s="23" t="s">
        <v>97</v>
      </c>
      <c r="X10" s="23" t="s">
        <v>97</v>
      </c>
      <c r="Y10" s="23" t="s">
        <v>97</v>
      </c>
      <c r="Z10" s="23" t="s">
        <v>97</v>
      </c>
      <c r="AA10" s="22" t="s">
        <v>97</v>
      </c>
      <c r="AB10" s="13"/>
      <c r="AC10" s="13"/>
      <c r="AD10" s="17">
        <v>2</v>
      </c>
      <c r="AE10" s="13"/>
      <c r="AF10" s="17"/>
      <c r="AG10" s="17"/>
      <c r="AH10" s="17"/>
      <c r="AI10" s="17"/>
      <c r="AJ10" s="17"/>
      <c r="AK10" s="17"/>
    </row>
    <row r="11" spans="1:37" ht="30" customHeight="1">
      <c r="A11" s="13"/>
      <c r="B11" s="543">
        <v>38603</v>
      </c>
      <c r="C11" s="565">
        <f t="shared" si="0"/>
        <v>6</v>
      </c>
      <c r="D11" s="566" t="s">
        <v>44</v>
      </c>
      <c r="E11" s="567"/>
      <c r="F11" s="540" t="s">
        <v>30</v>
      </c>
      <c r="G11" s="568" t="s">
        <v>30</v>
      </c>
      <c r="H11" s="569" t="str">
        <f t="shared" si="1"/>
        <v>走基,50m加速走×(5～10本）＋筋トレ</v>
      </c>
      <c r="I11" s="570" t="str">
        <f t="shared" si="2"/>
        <v>種目基本・実践＋筋ﾄﾚ</v>
      </c>
      <c r="J11" s="571" t="str">
        <f t="shared" si="3"/>
        <v>走基,投てき基本・実践＋筋トレ</v>
      </c>
      <c r="K11" s="572" t="str">
        <f t="shared" si="4"/>
        <v>90分ｼﾞｮｯｸor野外走90分＋筋トレ</v>
      </c>
      <c r="L11" s="573" t="str">
        <f t="shared" si="5"/>
        <v>高跳び実践＋砲丸＋300m×(2～5）</v>
      </c>
      <c r="M11" s="545" t="str">
        <f t="shared" si="6"/>
        <v>野外走/40秒間走×6＋筋トレ</v>
      </c>
      <c r="N11" s="569" t="str">
        <f t="shared" si="7"/>
        <v>走基,50mH×15,ﾊｰﾄﾞﾙSD＋筋トレ</v>
      </c>
      <c r="O11" s="574" t="str">
        <f t="shared" si="8"/>
        <v>120分ｼﾞｮｯｸor野外走120分＋筋トレ</v>
      </c>
      <c r="P11" s="13"/>
      <c r="Q11" s="26" t="s">
        <v>98</v>
      </c>
      <c r="R11" s="40">
        <v>9</v>
      </c>
      <c r="S11" s="25" t="s">
        <v>30</v>
      </c>
      <c r="T11" s="25" t="s">
        <v>21</v>
      </c>
      <c r="U11" s="25" t="s">
        <v>99</v>
      </c>
      <c r="V11" s="25" t="s">
        <v>100</v>
      </c>
      <c r="W11" s="25" t="s">
        <v>101</v>
      </c>
      <c r="X11" s="25" t="s">
        <v>102</v>
      </c>
      <c r="Y11" s="25" t="s">
        <v>103</v>
      </c>
      <c r="Z11" s="25" t="s">
        <v>104</v>
      </c>
      <c r="AA11" s="20" t="s">
        <v>103</v>
      </c>
      <c r="AB11" s="13"/>
      <c r="AC11" s="21"/>
      <c r="AD11" s="17">
        <v>3</v>
      </c>
      <c r="AE11" s="21"/>
      <c r="AF11" s="17"/>
      <c r="AG11" s="17"/>
      <c r="AH11" s="17"/>
      <c r="AI11" s="17"/>
      <c r="AJ11" s="17"/>
      <c r="AK11" s="17"/>
    </row>
    <row r="12" spans="1:37" ht="30" customHeight="1">
      <c r="A12" s="13"/>
      <c r="B12" s="543">
        <v>38604</v>
      </c>
      <c r="C12" s="565">
        <f t="shared" si="0"/>
        <v>7</v>
      </c>
      <c r="D12" s="566" t="s">
        <v>58</v>
      </c>
      <c r="E12" s="567" t="s">
        <v>105</v>
      </c>
      <c r="F12" s="540" t="s">
        <v>45</v>
      </c>
      <c r="G12" s="568" t="s">
        <v>46</v>
      </c>
      <c r="H12" s="569" t="str">
        <f t="shared" si="1"/>
        <v>自主ﾄﾚ又は積極的休養</v>
      </c>
      <c r="I12" s="570" t="str">
        <f t="shared" si="2"/>
        <v>自主ﾄﾚ又は積極的休養</v>
      </c>
      <c r="J12" s="571" t="str">
        <f t="shared" si="3"/>
        <v>自主ﾄﾚ又は積極的休養</v>
      </c>
      <c r="K12" s="572" t="str">
        <f t="shared" si="4"/>
        <v>積極的休養日</v>
      </c>
      <c r="L12" s="573" t="str">
        <f t="shared" si="5"/>
        <v>自主ﾄﾚ又は積極的休養</v>
      </c>
      <c r="M12" s="545" t="str">
        <f t="shared" si="6"/>
        <v>積極的休養日</v>
      </c>
      <c r="N12" s="569" t="str">
        <f t="shared" si="7"/>
        <v>自主ﾄﾚ又は積極的休養</v>
      </c>
      <c r="O12" s="574" t="str">
        <f t="shared" si="8"/>
        <v>積極的休養日</v>
      </c>
      <c r="P12" s="13"/>
      <c r="Q12" s="26" t="s">
        <v>106</v>
      </c>
      <c r="R12" s="40">
        <v>10</v>
      </c>
      <c r="S12" s="25" t="s">
        <v>72</v>
      </c>
      <c r="T12" s="25" t="s">
        <v>107</v>
      </c>
      <c r="U12" s="25" t="s">
        <v>108</v>
      </c>
      <c r="V12" s="25" t="s">
        <v>109</v>
      </c>
      <c r="W12" s="27" t="s">
        <v>110</v>
      </c>
      <c r="X12" s="25" t="s">
        <v>111</v>
      </c>
      <c r="Y12" s="25" t="s">
        <v>112</v>
      </c>
      <c r="Z12" s="25" t="s">
        <v>113</v>
      </c>
      <c r="AA12" s="20" t="s">
        <v>114</v>
      </c>
      <c r="AB12" s="21"/>
      <c r="AC12" s="13"/>
      <c r="AD12" s="17">
        <v>4</v>
      </c>
      <c r="AE12" s="13"/>
      <c r="AF12" s="17"/>
      <c r="AG12" s="17"/>
      <c r="AH12" s="17"/>
      <c r="AI12" s="17"/>
      <c r="AJ12" s="17"/>
      <c r="AK12" s="17"/>
    </row>
    <row r="13" spans="1:37" ht="30" customHeight="1">
      <c r="A13" s="13"/>
      <c r="B13" s="543">
        <v>38605</v>
      </c>
      <c r="C13" s="565">
        <f t="shared" si="0"/>
        <v>1</v>
      </c>
      <c r="D13" s="566" t="s">
        <v>71</v>
      </c>
      <c r="E13" s="567"/>
      <c r="F13" s="540" t="s">
        <v>59</v>
      </c>
      <c r="G13" s="568" t="s">
        <v>59</v>
      </c>
      <c r="H13" s="569" t="str">
        <f t="shared" si="1"/>
        <v>走基,200mﾍﾟｰｽ走×(2～7本)</v>
      </c>
      <c r="I13" s="570" t="str">
        <f t="shared" si="2"/>
        <v>走基,200mﾍﾟｰｽ走×(2～7本)</v>
      </c>
      <c r="J13" s="571" t="str">
        <f t="shared" si="3"/>
        <v>走基,50m×(5～10本)</v>
      </c>
      <c r="K13" s="572" t="str">
        <f t="shared" si="4"/>
        <v>6000mﾋﾞﾙﾄﾞ＋2000m</v>
      </c>
      <c r="L13" s="573" t="str">
        <f t="shared" si="5"/>
        <v>男300m×(2～5),女200×(2～5)</v>
      </c>
      <c r="M13" s="545" t="str">
        <f t="shared" si="6"/>
        <v>6000mﾋﾞﾙﾄﾞ/40秒間走×7</v>
      </c>
      <c r="N13" s="569" t="str">
        <f t="shared" si="7"/>
        <v>走基,200mﾍﾟｰｽ走×(2～7本)</v>
      </c>
      <c r="O13" s="574" t="str">
        <f t="shared" si="8"/>
        <v>10000mﾋﾞﾙﾄﾞ＋2000m×2本～3本</v>
      </c>
      <c r="P13" s="13"/>
      <c r="Q13" s="26" t="s">
        <v>115</v>
      </c>
      <c r="R13" s="40">
        <v>11</v>
      </c>
      <c r="S13" s="27" t="s">
        <v>59</v>
      </c>
      <c r="T13" s="27" t="s">
        <v>59</v>
      </c>
      <c r="U13" s="26" t="s">
        <v>115</v>
      </c>
      <c r="V13" s="26" t="s">
        <v>115</v>
      </c>
      <c r="W13" s="26" t="s">
        <v>115</v>
      </c>
      <c r="X13" s="26" t="s">
        <v>115</v>
      </c>
      <c r="Y13" s="26" t="s">
        <v>115</v>
      </c>
      <c r="Z13" s="26" t="s">
        <v>115</v>
      </c>
      <c r="AA13" s="26" t="s">
        <v>115</v>
      </c>
      <c r="AB13" s="13"/>
      <c r="AC13" s="13"/>
      <c r="AD13" s="17">
        <v>5</v>
      </c>
      <c r="AE13" s="13"/>
      <c r="AF13" s="17"/>
      <c r="AG13" s="17"/>
      <c r="AH13" s="17"/>
      <c r="AI13" s="17"/>
      <c r="AJ13" s="17"/>
      <c r="AK13" s="17"/>
    </row>
    <row r="14" spans="1:37" ht="30" customHeight="1">
      <c r="A14" s="13"/>
      <c r="B14" s="543">
        <v>38606</v>
      </c>
      <c r="C14" s="565">
        <f t="shared" si="0"/>
        <v>2</v>
      </c>
      <c r="D14" s="566" t="s">
        <v>79</v>
      </c>
      <c r="E14" s="567"/>
      <c r="F14" s="540" t="s">
        <v>72</v>
      </c>
      <c r="G14" s="568" t="s">
        <v>21</v>
      </c>
      <c r="H14" s="569" t="str">
        <f t="shared" si="1"/>
        <v>走基,100m×(3～10本)＋筋トレ</v>
      </c>
      <c r="I14" s="570" t="str">
        <f t="shared" si="2"/>
        <v>種目基本＋筋ﾄﾚ</v>
      </c>
      <c r="J14" s="571" t="str">
        <f t="shared" si="3"/>
        <v>投てき基本＋筋ﾄﾚ</v>
      </c>
      <c r="K14" s="572" t="str">
        <f t="shared" si="4"/>
        <v>6000mﾋﾞﾙﾄﾞ＋2000m</v>
      </c>
      <c r="L14" s="573" t="str">
        <f t="shared" si="5"/>
        <v>走基,50mH×15,ﾊｰﾄﾞﾙSD</v>
      </c>
      <c r="M14" s="545" t="str">
        <f t="shared" si="6"/>
        <v>1000m×4/300m×5(10分)</v>
      </c>
      <c r="N14" s="569" t="str">
        <f t="shared" si="7"/>
        <v>走基,100m加3.55mHＳ3</v>
      </c>
      <c r="O14" s="574" t="str">
        <f t="shared" si="8"/>
        <v>8000mﾋﾞﾙﾄﾞ＋2000m×3本～4本</v>
      </c>
      <c r="P14" s="13"/>
      <c r="Q14" s="26" t="s">
        <v>116</v>
      </c>
      <c r="R14" s="42">
        <v>12</v>
      </c>
      <c r="S14" s="27" t="s">
        <v>72</v>
      </c>
      <c r="T14" s="27" t="s">
        <v>21</v>
      </c>
      <c r="U14" s="27" t="s">
        <v>103</v>
      </c>
      <c r="V14" s="27" t="s">
        <v>103</v>
      </c>
      <c r="W14" s="27" t="s">
        <v>103</v>
      </c>
      <c r="X14" s="27" t="s">
        <v>117</v>
      </c>
      <c r="Y14" s="27" t="s">
        <v>118</v>
      </c>
      <c r="Z14" s="27" t="s">
        <v>104</v>
      </c>
      <c r="AA14" s="24" t="s">
        <v>103</v>
      </c>
      <c r="AB14" s="13"/>
      <c r="AC14" s="13"/>
      <c r="AD14" s="17">
        <v>6</v>
      </c>
      <c r="AE14" s="13"/>
      <c r="AF14" s="17"/>
      <c r="AG14" s="17"/>
      <c r="AH14" s="17"/>
      <c r="AI14" s="17"/>
      <c r="AJ14" s="17"/>
      <c r="AK14" s="17"/>
    </row>
    <row r="15" spans="1:37" ht="30" customHeight="1">
      <c r="A15" s="13"/>
      <c r="B15" s="543">
        <v>38607</v>
      </c>
      <c r="C15" s="565">
        <f t="shared" si="0"/>
        <v>3</v>
      </c>
      <c r="D15" s="566" t="s">
        <v>90</v>
      </c>
      <c r="E15" s="567"/>
      <c r="F15" s="540" t="s">
        <v>30</v>
      </c>
      <c r="G15" s="568" t="s">
        <v>30</v>
      </c>
      <c r="H15" s="569" t="str">
        <f t="shared" si="1"/>
        <v>　ｽﾄﾚｯﾁ+ﾏｯｻｰｼﾞ</v>
      </c>
      <c r="I15" s="570" t="str">
        <f t="shared" si="2"/>
        <v>　ｽﾄﾚｯﾁ+ﾏｯｻｰｼﾞ</v>
      </c>
      <c r="J15" s="571" t="str">
        <f t="shared" si="3"/>
        <v>　ｽﾄﾚｯﾁ+ﾏｯｻｰｼﾞ</v>
      </c>
      <c r="K15" s="572" t="str">
        <f t="shared" si="4"/>
        <v>6000mjog+ﾏｯｻｰｼﾞ</v>
      </c>
      <c r="L15" s="573" t="str">
        <f t="shared" si="5"/>
        <v>ｽﾄﾚｯﾁ＋ﾏｯｻｰｼﾞ</v>
      </c>
      <c r="M15" s="545" t="str">
        <f t="shared" si="6"/>
        <v>4000mjog+ﾏｯｻｰｼﾞ</v>
      </c>
      <c r="N15" s="569" t="str">
        <f t="shared" si="7"/>
        <v>　ｽﾄﾚｯﾁ+ﾏｯｻｰｼﾞ</v>
      </c>
      <c r="O15" s="574" t="str">
        <f t="shared" si="8"/>
        <v>12000mjog+ﾏｯｻｰｼﾞ</v>
      </c>
      <c r="P15" s="13"/>
      <c r="Q15" s="26" t="s">
        <v>119</v>
      </c>
      <c r="R15" s="42">
        <v>13</v>
      </c>
      <c r="S15" s="27" t="s">
        <v>72</v>
      </c>
      <c r="T15" s="27" t="s">
        <v>107</v>
      </c>
      <c r="U15" s="27" t="s">
        <v>120</v>
      </c>
      <c r="V15" s="27" t="s">
        <v>109</v>
      </c>
      <c r="W15" s="27" t="s">
        <v>109</v>
      </c>
      <c r="X15" s="27" t="s">
        <v>121</v>
      </c>
      <c r="Y15" s="27" t="s">
        <v>122</v>
      </c>
      <c r="Z15" s="27" t="s">
        <v>123</v>
      </c>
      <c r="AA15" s="24" t="s">
        <v>114</v>
      </c>
      <c r="AB15" s="13"/>
      <c r="AC15" s="13"/>
      <c r="AD15" s="17">
        <v>7</v>
      </c>
      <c r="AE15" s="13"/>
      <c r="AF15" s="17"/>
      <c r="AG15" s="17"/>
      <c r="AH15" s="17"/>
      <c r="AI15" s="17"/>
      <c r="AJ15" s="17"/>
      <c r="AK15" s="17"/>
    </row>
    <row r="16" spans="1:37" ht="30" customHeight="1">
      <c r="A16" s="13"/>
      <c r="B16" s="543">
        <v>38608</v>
      </c>
      <c r="C16" s="565">
        <f t="shared" si="0"/>
        <v>4</v>
      </c>
      <c r="D16" s="566" t="s">
        <v>92</v>
      </c>
      <c r="E16" s="567"/>
      <c r="F16" s="540" t="s">
        <v>45</v>
      </c>
      <c r="G16" s="568" t="s">
        <v>46</v>
      </c>
      <c r="H16" s="569" t="str">
        <f t="shared" si="1"/>
        <v>走基,筋トレ×5セット</v>
      </c>
      <c r="I16" s="570" t="str">
        <f t="shared" si="2"/>
        <v>走基本､種目基本・実践</v>
      </c>
      <c r="J16" s="571" t="str">
        <f t="shared" si="3"/>
        <v>走基＋投てき実践</v>
      </c>
      <c r="K16" s="572" t="str">
        <f t="shared" si="4"/>
        <v>2000m×2＋1000m×1</v>
      </c>
      <c r="L16" s="573" t="str">
        <f t="shared" si="5"/>
        <v>砲丸投＋筋トレ</v>
      </c>
      <c r="M16" s="545" t="str">
        <f t="shared" si="6"/>
        <v>600m×4/200m×5(5分)</v>
      </c>
      <c r="N16" s="569" t="str">
        <f t="shared" si="7"/>
        <v>走基,50m加3.55mHＳ3</v>
      </c>
      <c r="O16" s="574" t="str">
        <f t="shared" si="8"/>
        <v>2000m×4～5本＋1000m×2～3本＋筋トレ</v>
      </c>
      <c r="P16" s="13"/>
      <c r="Q16" s="26" t="s">
        <v>124</v>
      </c>
      <c r="R16" s="42">
        <v>14</v>
      </c>
      <c r="S16" s="25" t="s">
        <v>45</v>
      </c>
      <c r="T16" s="25" t="s">
        <v>46</v>
      </c>
      <c r="U16" s="27" t="s">
        <v>53</v>
      </c>
      <c r="V16" s="27" t="s">
        <v>53</v>
      </c>
      <c r="W16" s="27" t="s">
        <v>53</v>
      </c>
      <c r="X16" s="27" t="s">
        <v>55</v>
      </c>
      <c r="Y16" s="27" t="s">
        <v>55</v>
      </c>
      <c r="Z16" s="27" t="s">
        <v>53</v>
      </c>
      <c r="AA16" s="24" t="s">
        <v>53</v>
      </c>
      <c r="AB16" s="13"/>
      <c r="AC16" s="13"/>
      <c r="AD16" s="17">
        <v>1</v>
      </c>
      <c r="AE16" s="13"/>
      <c r="AF16" s="17"/>
      <c r="AG16" s="17"/>
      <c r="AH16" s="17"/>
      <c r="AI16" s="17"/>
      <c r="AJ16" s="17"/>
      <c r="AK16" s="17"/>
    </row>
    <row r="17" spans="1:37" ht="30" customHeight="1">
      <c r="A17" s="13"/>
      <c r="B17" s="543">
        <v>38609</v>
      </c>
      <c r="C17" s="565">
        <f t="shared" si="0"/>
        <v>5</v>
      </c>
      <c r="D17" s="566" t="s">
        <v>29</v>
      </c>
      <c r="E17" s="567"/>
      <c r="F17" s="540" t="s">
        <v>72</v>
      </c>
      <c r="G17" s="568" t="s">
        <v>21</v>
      </c>
      <c r="H17" s="569" t="str">
        <f t="shared" si="1"/>
        <v>走基,100m×(3～10本)＋筋トレ</v>
      </c>
      <c r="I17" s="570" t="str">
        <f t="shared" si="2"/>
        <v>種目基本＋筋ﾄﾚ</v>
      </c>
      <c r="J17" s="571" t="str">
        <f t="shared" si="3"/>
        <v>投基本＋筋ﾄﾚor50m×(3～8本)</v>
      </c>
      <c r="K17" s="572" t="str">
        <f t="shared" si="4"/>
        <v>2000m×2＋200m×5本</v>
      </c>
      <c r="L17" s="573" t="str">
        <f t="shared" si="5"/>
        <v>走基,50mH×15,ﾊｰﾄﾞﾙSD</v>
      </c>
      <c r="M17" s="545" t="str">
        <f t="shared" si="6"/>
        <v>1000m×3/300m×4(10分)</v>
      </c>
      <c r="N17" s="569" t="str">
        <f t="shared" si="7"/>
        <v>走基,100m加3.55mHＳ3</v>
      </c>
      <c r="O17" s="574" t="str">
        <f t="shared" si="8"/>
        <v>2000m×3～4本＋1000m×1～2本＋筋トレ</v>
      </c>
      <c r="P17" s="13"/>
      <c r="Q17" s="26" t="s">
        <v>125</v>
      </c>
      <c r="R17" s="42">
        <v>15</v>
      </c>
      <c r="S17" s="25" t="s">
        <v>30</v>
      </c>
      <c r="T17" s="25" t="s">
        <v>21</v>
      </c>
      <c r="U17" s="27" t="s">
        <v>126</v>
      </c>
      <c r="V17" s="27" t="s">
        <v>109</v>
      </c>
      <c r="W17" s="27" t="s">
        <v>127</v>
      </c>
      <c r="X17" s="27" t="s">
        <v>128</v>
      </c>
      <c r="Y17" s="27" t="s">
        <v>129</v>
      </c>
      <c r="Z17" s="27" t="s">
        <v>113</v>
      </c>
      <c r="AA17" s="24" t="s">
        <v>114</v>
      </c>
      <c r="AB17" s="13"/>
      <c r="AC17" s="13"/>
      <c r="AD17" s="17">
        <v>2</v>
      </c>
      <c r="AE17" s="13"/>
      <c r="AF17" s="17"/>
      <c r="AG17" s="17"/>
      <c r="AH17" s="17"/>
      <c r="AI17" s="17"/>
      <c r="AJ17" s="17"/>
      <c r="AK17" s="17"/>
    </row>
    <row r="18" spans="1:37" ht="30" customHeight="1">
      <c r="A18" s="13"/>
      <c r="B18" s="543">
        <v>38610</v>
      </c>
      <c r="C18" s="565">
        <f t="shared" si="0"/>
        <v>6</v>
      </c>
      <c r="D18" s="566" t="s">
        <v>44</v>
      </c>
      <c r="E18" s="567" t="s">
        <v>130</v>
      </c>
      <c r="F18" s="540" t="s">
        <v>30</v>
      </c>
      <c r="G18" s="568" t="s">
        <v>30</v>
      </c>
      <c r="H18" s="569" t="str">
        <f t="shared" si="1"/>
        <v>走基,50m加速走×(5～10本）＋筋トレ</v>
      </c>
      <c r="I18" s="570" t="str">
        <f t="shared" si="2"/>
        <v>種目基本・実践＋筋ﾄﾚ</v>
      </c>
      <c r="J18" s="571" t="str">
        <f t="shared" si="3"/>
        <v>走基,投てき基本・実践＋筋トレ</v>
      </c>
      <c r="K18" s="572" t="str">
        <f t="shared" si="4"/>
        <v>90分ｼﾞｮｯｸor野外走90分＋筋トレ</v>
      </c>
      <c r="L18" s="573" t="str">
        <f t="shared" si="5"/>
        <v>高跳び実践＋砲丸＋300m×(2～5）</v>
      </c>
      <c r="M18" s="545" t="str">
        <f t="shared" si="6"/>
        <v>野外走/40秒間走×6＋筋トレ</v>
      </c>
      <c r="N18" s="569" t="str">
        <f t="shared" si="7"/>
        <v>走基,50mH×15,ﾊｰﾄﾞﾙSD＋筋トレ</v>
      </c>
      <c r="O18" s="574" t="str">
        <f t="shared" si="8"/>
        <v>120分ｼﾞｮｯｸor野外走120分＋筋トレ</v>
      </c>
      <c r="P18" s="13"/>
      <c r="Q18" s="26" t="s">
        <v>131</v>
      </c>
      <c r="R18" s="42">
        <v>16</v>
      </c>
      <c r="S18" s="25" t="s">
        <v>30</v>
      </c>
      <c r="T18" s="25" t="s">
        <v>30</v>
      </c>
      <c r="U18" s="27" t="s">
        <v>132</v>
      </c>
      <c r="V18" s="27" t="s">
        <v>132</v>
      </c>
      <c r="W18" s="27" t="s">
        <v>132</v>
      </c>
      <c r="X18" s="27" t="s">
        <v>54</v>
      </c>
      <c r="Y18" s="27" t="s">
        <v>133</v>
      </c>
      <c r="Z18" s="27" t="s">
        <v>134</v>
      </c>
      <c r="AA18" s="24" t="s">
        <v>132</v>
      </c>
      <c r="AB18" s="13"/>
      <c r="AC18" s="13"/>
      <c r="AD18" s="17">
        <v>3</v>
      </c>
      <c r="AE18" s="13"/>
      <c r="AF18" s="17"/>
      <c r="AG18" s="17"/>
      <c r="AH18" s="17"/>
      <c r="AI18" s="17"/>
      <c r="AJ18" s="17"/>
      <c r="AK18" s="17"/>
    </row>
    <row r="19" spans="1:37" ht="30" customHeight="1">
      <c r="A19" s="13"/>
      <c r="B19" s="543">
        <v>38611</v>
      </c>
      <c r="C19" s="565">
        <f t="shared" si="0"/>
        <v>7</v>
      </c>
      <c r="D19" s="566" t="s">
        <v>58</v>
      </c>
      <c r="E19" s="567"/>
      <c r="F19" s="540" t="s">
        <v>45</v>
      </c>
      <c r="G19" s="568" t="s">
        <v>46</v>
      </c>
      <c r="H19" s="569" t="str">
        <f t="shared" si="1"/>
        <v>自主ﾄﾚ又は積極的休養</v>
      </c>
      <c r="I19" s="570" t="str">
        <f t="shared" si="2"/>
        <v>自主ﾄﾚ又は積極的休養</v>
      </c>
      <c r="J19" s="571" t="str">
        <f t="shared" si="3"/>
        <v>自主ﾄﾚ又は積極的休養</v>
      </c>
      <c r="K19" s="572" t="str">
        <f t="shared" si="4"/>
        <v>積極的休養日</v>
      </c>
      <c r="L19" s="573" t="str">
        <f t="shared" si="5"/>
        <v>自主ﾄﾚ又は積極的休養</v>
      </c>
      <c r="M19" s="545" t="str">
        <f t="shared" si="6"/>
        <v>積極的休養日</v>
      </c>
      <c r="N19" s="569" t="str">
        <f t="shared" si="7"/>
        <v>自主ﾄﾚ又は積極的休養</v>
      </c>
      <c r="O19" s="574" t="str">
        <f t="shared" si="8"/>
        <v>積極的休養日</v>
      </c>
      <c r="P19" s="13"/>
      <c r="Q19" s="26" t="s">
        <v>135</v>
      </c>
      <c r="R19" s="42">
        <v>17</v>
      </c>
      <c r="S19" s="25" t="s">
        <v>45</v>
      </c>
      <c r="T19" s="25" t="s">
        <v>46</v>
      </c>
      <c r="U19" s="27" t="s">
        <v>136</v>
      </c>
      <c r="V19" s="27" t="s">
        <v>137</v>
      </c>
      <c r="W19" s="27" t="s">
        <v>137</v>
      </c>
      <c r="X19" s="27" t="s">
        <v>136</v>
      </c>
      <c r="Y19" s="27" t="s">
        <v>136</v>
      </c>
      <c r="Z19" s="27" t="s">
        <v>136</v>
      </c>
      <c r="AA19" s="24" t="s">
        <v>136</v>
      </c>
      <c r="AB19" s="13"/>
      <c r="AC19" s="13"/>
      <c r="AD19" s="17">
        <v>4</v>
      </c>
      <c r="AE19" s="13"/>
      <c r="AF19" s="17"/>
      <c r="AG19" s="17"/>
      <c r="AH19" s="17"/>
      <c r="AI19" s="17"/>
      <c r="AJ19" s="17"/>
      <c r="AK19" s="17"/>
    </row>
    <row r="20" spans="1:37" ht="30" customHeight="1">
      <c r="A20" s="13"/>
      <c r="B20" s="543">
        <v>38612</v>
      </c>
      <c r="C20" s="565">
        <f t="shared" si="0"/>
        <v>1</v>
      </c>
      <c r="D20" s="566" t="s">
        <v>71</v>
      </c>
      <c r="E20" s="567"/>
      <c r="F20" s="540" t="s">
        <v>59</v>
      </c>
      <c r="G20" s="568" t="s">
        <v>59</v>
      </c>
      <c r="H20" s="569" t="str">
        <f t="shared" si="1"/>
        <v>走基,200mﾍﾟｰｽ走×(2～7本)</v>
      </c>
      <c r="I20" s="570" t="str">
        <f t="shared" si="2"/>
        <v>走基,200mﾍﾟｰｽ走×(2～7本)</v>
      </c>
      <c r="J20" s="571" t="str">
        <f t="shared" si="3"/>
        <v>走基,50m×(5～10本)</v>
      </c>
      <c r="K20" s="572" t="str">
        <f t="shared" si="4"/>
        <v>6000mﾋﾞﾙﾄﾞ＋2000m</v>
      </c>
      <c r="L20" s="573" t="str">
        <f t="shared" si="5"/>
        <v>男300m×(2～5),女200×(2～5)</v>
      </c>
      <c r="M20" s="545" t="str">
        <f t="shared" si="6"/>
        <v>6000mﾋﾞﾙﾄﾞ/40秒間走×7</v>
      </c>
      <c r="N20" s="569" t="str">
        <f t="shared" si="7"/>
        <v>走基,200mﾍﾟｰｽ走×(2～7本)</v>
      </c>
      <c r="O20" s="574" t="str">
        <f t="shared" si="8"/>
        <v>10000mﾋﾞﾙﾄﾞ＋2000m×2本～3本</v>
      </c>
      <c r="P20" s="13"/>
      <c r="Q20" s="26" t="s">
        <v>138</v>
      </c>
      <c r="R20" s="42">
        <v>18</v>
      </c>
      <c r="S20" s="25" t="s">
        <v>59</v>
      </c>
      <c r="T20" s="25" t="s">
        <v>59</v>
      </c>
      <c r="U20" s="27" t="s">
        <v>60</v>
      </c>
      <c r="V20" s="27" t="s">
        <v>60</v>
      </c>
      <c r="W20" s="27" t="s">
        <v>60</v>
      </c>
      <c r="X20" s="27" t="s">
        <v>139</v>
      </c>
      <c r="Y20" s="27" t="s">
        <v>60</v>
      </c>
      <c r="Z20" s="27" t="s">
        <v>60</v>
      </c>
      <c r="AA20" s="24" t="s">
        <v>60</v>
      </c>
      <c r="AB20" s="13"/>
      <c r="AC20" s="17"/>
      <c r="AD20" s="17">
        <v>5</v>
      </c>
      <c r="AE20" s="17"/>
      <c r="AF20" s="17"/>
      <c r="AG20" s="17"/>
      <c r="AH20" s="17"/>
      <c r="AI20" s="17"/>
      <c r="AJ20" s="17"/>
      <c r="AK20" s="17"/>
    </row>
    <row r="21" spans="1:37" ht="30" customHeight="1">
      <c r="A21" s="13"/>
      <c r="B21" s="543">
        <v>38613</v>
      </c>
      <c r="C21" s="565">
        <f t="shared" si="0"/>
        <v>2</v>
      </c>
      <c r="D21" s="566" t="s">
        <v>79</v>
      </c>
      <c r="E21" s="567"/>
      <c r="F21" s="540" t="s">
        <v>72</v>
      </c>
      <c r="G21" s="568" t="s">
        <v>21</v>
      </c>
      <c r="H21" s="569" t="str">
        <f t="shared" si="1"/>
        <v>走基,100m×(3～10本)＋筋トレ</v>
      </c>
      <c r="I21" s="570" t="str">
        <f t="shared" si="2"/>
        <v>種目基本＋筋ﾄﾚ</v>
      </c>
      <c r="J21" s="571" t="str">
        <f t="shared" si="3"/>
        <v>投てき基本＋筋ﾄﾚ</v>
      </c>
      <c r="K21" s="572" t="str">
        <f t="shared" si="4"/>
        <v>6000mﾋﾞﾙﾄﾞ＋2000m</v>
      </c>
      <c r="L21" s="573" t="str">
        <f t="shared" si="5"/>
        <v>走基,50mH×15,ﾊｰﾄﾞﾙSD</v>
      </c>
      <c r="M21" s="545" t="str">
        <f t="shared" si="6"/>
        <v>1000m×4/300m×5(10分)</v>
      </c>
      <c r="N21" s="569" t="str">
        <f t="shared" si="7"/>
        <v>走基,100m加3.55mHＳ3</v>
      </c>
      <c r="O21" s="574" t="str">
        <f t="shared" si="8"/>
        <v>8000mﾋﾞﾙﾄﾞ＋2000m×3本～4本</v>
      </c>
      <c r="P21" s="13"/>
      <c r="Q21" s="26" t="s">
        <v>140</v>
      </c>
      <c r="R21" s="43">
        <v>19</v>
      </c>
      <c r="S21" s="25" t="s">
        <v>30</v>
      </c>
      <c r="T21" s="25" t="s">
        <v>21</v>
      </c>
      <c r="U21" s="27" t="s">
        <v>132</v>
      </c>
      <c r="V21" s="27" t="s">
        <v>141</v>
      </c>
      <c r="W21" s="27" t="s">
        <v>141</v>
      </c>
      <c r="X21" s="27" t="s">
        <v>142</v>
      </c>
      <c r="Y21" s="27" t="s">
        <v>132</v>
      </c>
      <c r="Z21" s="27" t="s">
        <v>104</v>
      </c>
      <c r="AA21" s="24" t="s">
        <v>132</v>
      </c>
      <c r="AB21" s="17"/>
      <c r="AC21" s="17"/>
      <c r="AD21" s="17">
        <v>6</v>
      </c>
      <c r="AE21" s="17"/>
      <c r="AF21" s="17"/>
      <c r="AG21" s="17"/>
      <c r="AH21" s="17"/>
      <c r="AI21" s="17"/>
      <c r="AJ21" s="17"/>
      <c r="AK21" s="17"/>
    </row>
    <row r="22" spans="1:37" ht="30" customHeight="1">
      <c r="A22" s="13"/>
      <c r="B22" s="543">
        <v>38614</v>
      </c>
      <c r="C22" s="565">
        <f t="shared" si="0"/>
        <v>3</v>
      </c>
      <c r="D22" s="566" t="s">
        <v>90</v>
      </c>
      <c r="E22" s="567"/>
      <c r="F22" s="540" t="s">
        <v>30</v>
      </c>
      <c r="G22" s="568" t="s">
        <v>30</v>
      </c>
      <c r="H22" s="569" t="str">
        <f t="shared" si="1"/>
        <v>　ｽﾄﾚｯﾁ+ﾏｯｻｰｼﾞ</v>
      </c>
      <c r="I22" s="570" t="str">
        <f t="shared" si="2"/>
        <v>　ｽﾄﾚｯﾁ+ﾏｯｻｰｼﾞ</v>
      </c>
      <c r="J22" s="571" t="str">
        <f t="shared" si="3"/>
        <v>　ｽﾄﾚｯﾁ+ﾏｯｻｰｼﾞ</v>
      </c>
      <c r="K22" s="572" t="str">
        <f t="shared" si="4"/>
        <v>6000mjog+ﾏｯｻｰｼﾞ</v>
      </c>
      <c r="L22" s="573" t="str">
        <f t="shared" si="5"/>
        <v>ｽﾄﾚｯﾁ＋ﾏｯｻｰｼﾞ</v>
      </c>
      <c r="M22" s="545" t="str">
        <f t="shared" si="6"/>
        <v>4000mjog+ﾏｯｻｰｼﾞ</v>
      </c>
      <c r="N22" s="569" t="str">
        <f t="shared" si="7"/>
        <v>　ｽﾄﾚｯﾁ+ﾏｯｻｰｼﾞ</v>
      </c>
      <c r="O22" s="574" t="str">
        <f t="shared" si="8"/>
        <v>12000mjog+ﾏｯｻｰｼﾞ</v>
      </c>
      <c r="P22" s="13"/>
      <c r="Q22" s="26" t="s">
        <v>143</v>
      </c>
      <c r="R22" s="43">
        <v>20</v>
      </c>
      <c r="S22" s="25" t="s">
        <v>72</v>
      </c>
      <c r="T22" s="25" t="s">
        <v>107</v>
      </c>
      <c r="U22" s="27" t="s">
        <v>144</v>
      </c>
      <c r="V22" s="27" t="s">
        <v>144</v>
      </c>
      <c r="W22" s="27" t="s">
        <v>144</v>
      </c>
      <c r="X22" s="27" t="s">
        <v>54</v>
      </c>
      <c r="Y22" s="27" t="s">
        <v>144</v>
      </c>
      <c r="Z22" s="27" t="s">
        <v>144</v>
      </c>
      <c r="AA22" s="24" t="s">
        <v>144</v>
      </c>
      <c r="AB22" s="17"/>
      <c r="AC22" s="17"/>
      <c r="AD22" s="17">
        <v>7</v>
      </c>
      <c r="AE22" s="17"/>
      <c r="AF22" s="17"/>
      <c r="AG22" s="17"/>
      <c r="AH22" s="17"/>
      <c r="AI22" s="17"/>
      <c r="AJ22" s="17"/>
      <c r="AK22" s="17"/>
    </row>
    <row r="23" spans="1:37" ht="30" customHeight="1">
      <c r="A23" s="13"/>
      <c r="B23" s="543">
        <v>38615</v>
      </c>
      <c r="C23" s="565">
        <f t="shared" si="0"/>
        <v>4</v>
      </c>
      <c r="D23" s="566" t="s">
        <v>92</v>
      </c>
      <c r="E23" s="567"/>
      <c r="F23" s="540" t="s">
        <v>45</v>
      </c>
      <c r="G23" s="568" t="s">
        <v>46</v>
      </c>
      <c r="H23" s="569" t="str">
        <f t="shared" si="1"/>
        <v>走基,筋トレ×5セット</v>
      </c>
      <c r="I23" s="570" t="str">
        <f t="shared" si="2"/>
        <v>走基本､種目基本・実践</v>
      </c>
      <c r="J23" s="571" t="str">
        <f t="shared" si="3"/>
        <v>走基＋投てき実践</v>
      </c>
      <c r="K23" s="572" t="str">
        <f t="shared" si="4"/>
        <v>2000m×2＋1000m×1</v>
      </c>
      <c r="L23" s="573" t="str">
        <f t="shared" si="5"/>
        <v>砲丸投＋筋トレ</v>
      </c>
      <c r="M23" s="545" t="str">
        <f t="shared" si="6"/>
        <v>600m×4/200m×5(5分)</v>
      </c>
      <c r="N23" s="569" t="str">
        <f t="shared" si="7"/>
        <v>走基,50m加3.55mHＳ3</v>
      </c>
      <c r="O23" s="574" t="str">
        <f t="shared" si="8"/>
        <v>2000m×4～5本＋1000m×2～3本＋筋トレ</v>
      </c>
      <c r="P23" s="13"/>
      <c r="Q23" s="26" t="s">
        <v>145</v>
      </c>
      <c r="R23" s="43">
        <v>21</v>
      </c>
      <c r="S23" s="25" t="s">
        <v>72</v>
      </c>
      <c r="T23" s="25" t="s">
        <v>107</v>
      </c>
      <c r="U23" s="27" t="s">
        <v>120</v>
      </c>
      <c r="V23" s="27" t="s">
        <v>146</v>
      </c>
      <c r="W23" s="27" t="s">
        <v>147</v>
      </c>
      <c r="X23" s="27" t="s">
        <v>148</v>
      </c>
      <c r="Y23" s="27" t="s">
        <v>112</v>
      </c>
      <c r="Z23" s="27" t="s">
        <v>149</v>
      </c>
      <c r="AA23" s="24" t="s">
        <v>114</v>
      </c>
      <c r="AB23" s="17"/>
      <c r="AC23" s="17"/>
      <c r="AD23" s="17">
        <v>1</v>
      </c>
      <c r="AE23" s="17"/>
      <c r="AF23" s="17"/>
      <c r="AG23" s="17"/>
      <c r="AH23" s="17"/>
      <c r="AI23" s="17"/>
      <c r="AJ23" s="17"/>
      <c r="AK23" s="17"/>
    </row>
    <row r="24" spans="1:37" ht="30" customHeight="1">
      <c r="A24" s="13"/>
      <c r="B24" s="543">
        <v>38616</v>
      </c>
      <c r="C24" s="565">
        <f t="shared" si="0"/>
        <v>5</v>
      </c>
      <c r="D24" s="566" t="s">
        <v>29</v>
      </c>
      <c r="E24" s="567"/>
      <c r="F24" s="540" t="s">
        <v>72</v>
      </c>
      <c r="G24" s="568" t="s">
        <v>21</v>
      </c>
      <c r="H24" s="569" t="str">
        <f t="shared" si="1"/>
        <v>走基,100m×(3～10本)＋筋トレ</v>
      </c>
      <c r="I24" s="570" t="str">
        <f t="shared" si="2"/>
        <v>種目基本＋筋ﾄﾚ</v>
      </c>
      <c r="J24" s="571" t="str">
        <f t="shared" si="3"/>
        <v>投基本＋筋ﾄﾚor50m×(3～8本)</v>
      </c>
      <c r="K24" s="572" t="str">
        <f t="shared" si="4"/>
        <v>2000m×2＋200m×5本</v>
      </c>
      <c r="L24" s="573" t="str">
        <f t="shared" si="5"/>
        <v>走基,50mH×15,ﾊｰﾄﾞﾙSD</v>
      </c>
      <c r="M24" s="545" t="str">
        <f t="shared" si="6"/>
        <v>1000m×3/300m×4(10分)</v>
      </c>
      <c r="N24" s="569" t="str">
        <f t="shared" si="7"/>
        <v>走基,100m加3.55mHＳ3</v>
      </c>
      <c r="O24" s="574" t="str">
        <f t="shared" si="8"/>
        <v>2000m×3～4本＋1000m×1～2本＋筋トレ</v>
      </c>
      <c r="P24" s="13"/>
      <c r="Q24" s="26" t="s">
        <v>150</v>
      </c>
      <c r="R24" s="43">
        <v>22</v>
      </c>
      <c r="S24" s="25" t="s">
        <v>46</v>
      </c>
      <c r="T24" s="25" t="s">
        <v>107</v>
      </c>
      <c r="U24" s="27" t="s">
        <v>151</v>
      </c>
      <c r="V24" s="27" t="s">
        <v>152</v>
      </c>
      <c r="W24" s="27" t="s">
        <v>152</v>
      </c>
      <c r="X24" s="27" t="s">
        <v>54</v>
      </c>
      <c r="Y24" s="27" t="s">
        <v>152</v>
      </c>
      <c r="Z24" s="27" t="s">
        <v>153</v>
      </c>
      <c r="AA24" s="24" t="s">
        <v>152</v>
      </c>
      <c r="AB24" s="17"/>
      <c r="AC24" s="17"/>
      <c r="AD24" s="17">
        <v>2</v>
      </c>
      <c r="AE24" s="17"/>
      <c r="AF24" s="17"/>
      <c r="AG24" s="17"/>
      <c r="AH24" s="17"/>
      <c r="AI24" s="17"/>
      <c r="AJ24" s="17"/>
      <c r="AK24" s="17"/>
    </row>
    <row r="25" spans="1:37" ht="30" customHeight="1">
      <c r="A25" s="13"/>
      <c r="B25" s="543">
        <v>38617</v>
      </c>
      <c r="C25" s="565">
        <f t="shared" si="0"/>
        <v>6</v>
      </c>
      <c r="D25" s="566" t="s">
        <v>44</v>
      </c>
      <c r="E25" s="567"/>
      <c r="F25" s="540" t="s">
        <v>30</v>
      </c>
      <c r="G25" s="568" t="s">
        <v>30</v>
      </c>
      <c r="H25" s="569" t="str">
        <f t="shared" si="1"/>
        <v>走基,50m加速走×(5～10本）＋筋トレ</v>
      </c>
      <c r="I25" s="570" t="str">
        <f t="shared" si="2"/>
        <v>種目基本・実践＋筋ﾄﾚ</v>
      </c>
      <c r="J25" s="571" t="str">
        <f t="shared" si="3"/>
        <v>走基,投てき基本・実践＋筋トレ</v>
      </c>
      <c r="K25" s="572" t="str">
        <f t="shared" si="4"/>
        <v>90分ｼﾞｮｯｸor野外走90分＋筋トレ</v>
      </c>
      <c r="L25" s="573" t="str">
        <f t="shared" si="5"/>
        <v>高跳び実践＋砲丸＋300m×(2～5）</v>
      </c>
      <c r="M25" s="545" t="str">
        <f t="shared" si="6"/>
        <v>野外走/40秒間走×6＋筋トレ</v>
      </c>
      <c r="N25" s="569" t="str">
        <f t="shared" si="7"/>
        <v>走基,50mH×15,ﾊｰﾄﾞﾙSD＋筋トレ</v>
      </c>
      <c r="O25" s="574" t="str">
        <f t="shared" si="8"/>
        <v>120分ｼﾞｮｯｸor野外走120分＋筋トレ</v>
      </c>
      <c r="P25" s="13"/>
      <c r="Q25" s="26" t="s">
        <v>154</v>
      </c>
      <c r="R25" s="43">
        <v>23</v>
      </c>
      <c r="S25" s="25" t="s">
        <v>46</v>
      </c>
      <c r="T25" s="25" t="s">
        <v>46</v>
      </c>
      <c r="U25" s="27" t="s">
        <v>46</v>
      </c>
      <c r="V25" s="27" t="s">
        <v>46</v>
      </c>
      <c r="W25" s="27" t="s">
        <v>46</v>
      </c>
      <c r="X25" s="27" t="s">
        <v>54</v>
      </c>
      <c r="Y25" s="27" t="s">
        <v>46</v>
      </c>
      <c r="Z25" s="27" t="s">
        <v>46</v>
      </c>
      <c r="AA25" s="24" t="s">
        <v>46</v>
      </c>
      <c r="AB25" s="17"/>
      <c r="AC25" s="17"/>
      <c r="AD25" s="17">
        <v>3</v>
      </c>
      <c r="AE25" s="17"/>
      <c r="AF25" s="17"/>
      <c r="AG25" s="17"/>
      <c r="AH25" s="17"/>
      <c r="AI25" s="17"/>
      <c r="AJ25" s="17"/>
      <c r="AK25" s="17"/>
    </row>
    <row r="26" spans="1:37" ht="30" customHeight="1">
      <c r="A26" s="13"/>
      <c r="B26" s="543">
        <v>38618</v>
      </c>
      <c r="C26" s="565">
        <f t="shared" si="0"/>
        <v>7</v>
      </c>
      <c r="D26" s="566" t="s">
        <v>58</v>
      </c>
      <c r="E26" s="567" t="s">
        <v>105</v>
      </c>
      <c r="F26" s="540" t="s">
        <v>45</v>
      </c>
      <c r="G26" s="568" t="s">
        <v>46</v>
      </c>
      <c r="H26" s="569" t="str">
        <f t="shared" si="1"/>
        <v>自主ﾄﾚ又は積極的休養</v>
      </c>
      <c r="I26" s="570" t="str">
        <f t="shared" si="2"/>
        <v>自主ﾄﾚ又は積極的休養</v>
      </c>
      <c r="J26" s="571" t="str">
        <f t="shared" si="3"/>
        <v>自主ﾄﾚ又は積極的休養</v>
      </c>
      <c r="K26" s="572" t="str">
        <f t="shared" si="4"/>
        <v>積極的休養日</v>
      </c>
      <c r="L26" s="573" t="str">
        <f t="shared" si="5"/>
        <v>自主ﾄﾚ又は積極的休養</v>
      </c>
      <c r="M26" s="545" t="str">
        <f t="shared" si="6"/>
        <v>積極的休養日</v>
      </c>
      <c r="N26" s="569" t="str">
        <f t="shared" si="7"/>
        <v>自主ﾄﾚ又は積極的休養</v>
      </c>
      <c r="O26" s="574" t="str">
        <f t="shared" si="8"/>
        <v>積極的休養日</v>
      </c>
      <c r="P26" s="13"/>
      <c r="Q26" s="26" t="s">
        <v>155</v>
      </c>
      <c r="R26" s="43">
        <v>24</v>
      </c>
      <c r="S26" s="25" t="s">
        <v>46</v>
      </c>
      <c r="T26" s="25" t="s">
        <v>46</v>
      </c>
      <c r="U26" s="27" t="s">
        <v>156</v>
      </c>
      <c r="V26" s="27" t="s">
        <v>157</v>
      </c>
      <c r="W26" s="27" t="s">
        <v>157</v>
      </c>
      <c r="X26" s="27" t="s">
        <v>158</v>
      </c>
      <c r="Y26" s="27" t="s">
        <v>159</v>
      </c>
      <c r="Z26" s="27" t="s">
        <v>160</v>
      </c>
      <c r="AA26" s="24" t="s">
        <v>161</v>
      </c>
      <c r="AB26" s="17"/>
      <c r="AC26" s="17"/>
      <c r="AD26" s="17">
        <v>4</v>
      </c>
      <c r="AE26" s="17"/>
      <c r="AF26" s="17"/>
      <c r="AG26" s="17"/>
      <c r="AH26" s="17"/>
      <c r="AI26" s="17"/>
      <c r="AJ26" s="17"/>
      <c r="AK26" s="17"/>
    </row>
    <row r="27" spans="1:37" ht="30" customHeight="1" thickBot="1">
      <c r="A27" s="13"/>
      <c r="B27" s="543">
        <v>38619</v>
      </c>
      <c r="C27" s="565">
        <f t="shared" si="0"/>
        <v>1</v>
      </c>
      <c r="D27" s="566" t="s">
        <v>71</v>
      </c>
      <c r="E27" s="567"/>
      <c r="F27" s="540" t="s">
        <v>59</v>
      </c>
      <c r="G27" s="568" t="s">
        <v>59</v>
      </c>
      <c r="H27" s="569" t="str">
        <f t="shared" si="1"/>
        <v>走基,200mﾍﾟｰｽ走×(2～7本)</v>
      </c>
      <c r="I27" s="570" t="str">
        <f t="shared" si="2"/>
        <v>走基,200mﾍﾟｰｽ走×(2～7本)</v>
      </c>
      <c r="J27" s="571" t="str">
        <f t="shared" si="3"/>
        <v>走基,50m×(5～10本)</v>
      </c>
      <c r="K27" s="572" t="str">
        <f t="shared" si="4"/>
        <v>6000mﾋﾞﾙﾄﾞ＋2000m</v>
      </c>
      <c r="L27" s="573" t="str">
        <f t="shared" si="5"/>
        <v>男300m×(2～5),女200×(2～5)</v>
      </c>
      <c r="M27" s="545" t="str">
        <f t="shared" si="6"/>
        <v>6000mﾋﾞﾙﾄﾞ/40秒間走×7</v>
      </c>
      <c r="N27" s="569" t="str">
        <f t="shared" si="7"/>
        <v>走基,200mﾍﾟｰｽ走×(2～7本)</v>
      </c>
      <c r="O27" s="574" t="str">
        <f t="shared" si="8"/>
        <v>10000mﾋﾞﾙﾄﾞ＋2000m×2本～3本</v>
      </c>
      <c r="P27" s="13"/>
      <c r="Q27" s="44" t="s">
        <v>162</v>
      </c>
      <c r="R27" s="45">
        <v>25</v>
      </c>
      <c r="S27" s="28"/>
      <c r="T27" s="28"/>
      <c r="U27" s="28" t="s">
        <v>162</v>
      </c>
      <c r="V27" s="28" t="s">
        <v>162</v>
      </c>
      <c r="W27" s="28" t="s">
        <v>162</v>
      </c>
      <c r="X27" s="28" t="s">
        <v>162</v>
      </c>
      <c r="Y27" s="28" t="s">
        <v>162</v>
      </c>
      <c r="Z27" s="28" t="s">
        <v>162</v>
      </c>
      <c r="AA27" s="29" t="s">
        <v>162</v>
      </c>
      <c r="AB27" s="17"/>
      <c r="AC27" s="17"/>
      <c r="AD27" s="17">
        <v>5</v>
      </c>
      <c r="AE27" s="17"/>
      <c r="AF27" s="17"/>
      <c r="AG27" s="17"/>
      <c r="AH27" s="17"/>
      <c r="AI27" s="17"/>
      <c r="AJ27" s="17"/>
      <c r="AK27" s="17"/>
    </row>
    <row r="28" spans="1:37" ht="30" customHeight="1" thickTop="1">
      <c r="A28" s="13"/>
      <c r="B28" s="543">
        <v>38620</v>
      </c>
      <c r="C28" s="565">
        <f t="shared" si="0"/>
        <v>2</v>
      </c>
      <c r="D28" s="566" t="s">
        <v>79</v>
      </c>
      <c r="E28" s="567"/>
      <c r="F28" s="540" t="s">
        <v>72</v>
      </c>
      <c r="G28" s="568" t="s">
        <v>21</v>
      </c>
      <c r="H28" s="569" t="str">
        <f t="shared" si="1"/>
        <v>走基,100m×(3～10本)＋筋トレ</v>
      </c>
      <c r="I28" s="570" t="str">
        <f t="shared" si="2"/>
        <v>種目基本＋筋ﾄﾚ</v>
      </c>
      <c r="J28" s="571" t="str">
        <f t="shared" si="3"/>
        <v>投てき基本＋筋ﾄﾚ</v>
      </c>
      <c r="K28" s="572" t="str">
        <f t="shared" si="4"/>
        <v>6000mﾋﾞﾙﾄﾞ＋2000m</v>
      </c>
      <c r="L28" s="573" t="str">
        <f t="shared" si="5"/>
        <v>走基,50mH×15,ﾊｰﾄﾞﾙSD</v>
      </c>
      <c r="M28" s="545" t="str">
        <f t="shared" si="6"/>
        <v>1000m×4/300m×5(10分)</v>
      </c>
      <c r="N28" s="569" t="str">
        <f t="shared" si="7"/>
        <v>走基,100m加3.55mHＳ3</v>
      </c>
      <c r="O28" s="574" t="str">
        <f t="shared" si="8"/>
        <v>8000mﾋﾞﾙﾄﾞ＋2000m×3本～4本</v>
      </c>
      <c r="P28" s="13"/>
      <c r="Q28" s="30"/>
      <c r="R28" s="30"/>
      <c r="S28" s="13"/>
      <c r="T28" s="13"/>
      <c r="U28" s="13"/>
      <c r="V28" s="13"/>
      <c r="W28" s="13"/>
      <c r="X28" s="31"/>
      <c r="Y28" s="31"/>
      <c r="Z28" s="13"/>
      <c r="AA28" s="31"/>
      <c r="AB28" s="17"/>
      <c r="AC28" s="17"/>
      <c r="AD28" s="17">
        <v>6</v>
      </c>
      <c r="AE28" s="17"/>
      <c r="AF28" s="17"/>
      <c r="AG28" s="17"/>
      <c r="AH28" s="17"/>
      <c r="AI28" s="17"/>
      <c r="AJ28" s="17"/>
      <c r="AK28" s="17"/>
    </row>
    <row r="29" spans="1:37" ht="30" customHeight="1">
      <c r="A29" s="13"/>
      <c r="B29" s="543">
        <v>38621</v>
      </c>
      <c r="C29" s="565">
        <f t="shared" si="0"/>
        <v>3</v>
      </c>
      <c r="D29" s="566" t="s">
        <v>90</v>
      </c>
      <c r="E29" s="567"/>
      <c r="F29" s="540" t="s">
        <v>30</v>
      </c>
      <c r="G29" s="568" t="s">
        <v>30</v>
      </c>
      <c r="H29" s="569" t="str">
        <f t="shared" si="1"/>
        <v>　ｽﾄﾚｯﾁ+ﾏｯｻｰｼﾞ</v>
      </c>
      <c r="I29" s="570" t="str">
        <f t="shared" si="2"/>
        <v>　ｽﾄﾚｯﾁ+ﾏｯｻｰｼﾞ</v>
      </c>
      <c r="J29" s="571" t="str">
        <f t="shared" si="3"/>
        <v>　ｽﾄﾚｯﾁ+ﾏｯｻｰｼﾞ</v>
      </c>
      <c r="K29" s="572" t="str">
        <f t="shared" si="4"/>
        <v>6000mjog+ﾏｯｻｰｼﾞ</v>
      </c>
      <c r="L29" s="573" t="str">
        <f t="shared" si="5"/>
        <v>ｽﾄﾚｯﾁ＋ﾏｯｻｰｼﾞ</v>
      </c>
      <c r="M29" s="545" t="str">
        <f t="shared" si="6"/>
        <v>4000mjog+ﾏｯｻｰｼﾞ</v>
      </c>
      <c r="N29" s="569" t="str">
        <f t="shared" si="7"/>
        <v>　ｽﾄﾚｯﾁ+ﾏｯｻｰｼﾞ</v>
      </c>
      <c r="O29" s="574" t="str">
        <f t="shared" si="8"/>
        <v>12000mjog+ﾏｯｻｰｼﾞ</v>
      </c>
      <c r="P29" s="13"/>
      <c r="Q29" s="30"/>
      <c r="R29" s="30"/>
      <c r="S29" s="13"/>
      <c r="T29" s="13"/>
      <c r="U29" s="13"/>
      <c r="V29" s="13"/>
      <c r="W29" s="13"/>
      <c r="X29" s="31"/>
      <c r="Y29" s="31"/>
      <c r="Z29" s="13"/>
      <c r="AA29" s="31"/>
      <c r="AB29" s="17"/>
      <c r="AC29" s="17"/>
      <c r="AD29" s="17">
        <v>7</v>
      </c>
      <c r="AE29" s="17"/>
      <c r="AF29" s="17"/>
      <c r="AG29" s="17"/>
      <c r="AH29" s="17"/>
      <c r="AI29" s="17"/>
      <c r="AJ29" s="17"/>
      <c r="AK29" s="17"/>
    </row>
    <row r="30" spans="1:37" ht="30" customHeight="1">
      <c r="A30" s="13"/>
      <c r="B30" s="543">
        <v>38622</v>
      </c>
      <c r="C30" s="565">
        <f t="shared" si="0"/>
        <v>4</v>
      </c>
      <c r="D30" s="566" t="s">
        <v>92</v>
      </c>
      <c r="E30" s="567"/>
      <c r="F30" s="540" t="s">
        <v>45</v>
      </c>
      <c r="G30" s="568" t="s">
        <v>46</v>
      </c>
      <c r="H30" s="569" t="str">
        <f t="shared" si="1"/>
        <v>走基,筋トレ×5セット</v>
      </c>
      <c r="I30" s="570" t="str">
        <f t="shared" si="2"/>
        <v>走基本､種目基本・実践</v>
      </c>
      <c r="J30" s="571" t="str">
        <f t="shared" si="3"/>
        <v>走基＋投てき実践</v>
      </c>
      <c r="K30" s="572" t="str">
        <f t="shared" si="4"/>
        <v>2000m×2＋1000m×1</v>
      </c>
      <c r="L30" s="573" t="str">
        <f t="shared" si="5"/>
        <v>砲丸投＋筋トレ</v>
      </c>
      <c r="M30" s="545" t="str">
        <f t="shared" si="6"/>
        <v>600m×4/200m×5(5分)</v>
      </c>
      <c r="N30" s="569" t="str">
        <f t="shared" si="7"/>
        <v>走基,50m加3.55mHＳ3</v>
      </c>
      <c r="O30" s="574" t="str">
        <f t="shared" si="8"/>
        <v>2000m×4～5本＋1000m×2～3本＋筋トレ</v>
      </c>
      <c r="P30" s="13"/>
      <c r="Q30" s="30"/>
      <c r="R30" s="30"/>
      <c r="S30" s="13"/>
      <c r="T30" s="13"/>
      <c r="U30" s="13"/>
      <c r="V30" s="13"/>
      <c r="W30" s="13"/>
      <c r="X30" s="31"/>
      <c r="Y30" s="31"/>
      <c r="Z30" s="13"/>
      <c r="AA30" s="31"/>
      <c r="AB30" s="17"/>
      <c r="AC30" s="17"/>
      <c r="AD30" s="17">
        <v>1</v>
      </c>
      <c r="AE30" s="17"/>
      <c r="AF30" s="17"/>
      <c r="AG30" s="17"/>
      <c r="AH30" s="17"/>
      <c r="AI30" s="17"/>
      <c r="AJ30" s="17"/>
      <c r="AK30" s="17"/>
    </row>
    <row r="31" spans="1:37" ht="30" customHeight="1">
      <c r="A31" s="13"/>
      <c r="B31" s="543">
        <v>38623</v>
      </c>
      <c r="C31" s="565">
        <f t="shared" si="0"/>
        <v>5</v>
      </c>
      <c r="D31" s="566" t="s">
        <v>29</v>
      </c>
      <c r="E31" s="567"/>
      <c r="F31" s="540" t="s">
        <v>72</v>
      </c>
      <c r="G31" s="568" t="s">
        <v>21</v>
      </c>
      <c r="H31" s="569" t="str">
        <f t="shared" si="1"/>
        <v>走基,100m×(3～10本)＋筋トレ</v>
      </c>
      <c r="I31" s="570" t="str">
        <f t="shared" si="2"/>
        <v>種目基本＋筋ﾄﾚ</v>
      </c>
      <c r="J31" s="571" t="str">
        <f t="shared" si="3"/>
        <v>投基本＋筋ﾄﾚor50m×(3～8本)</v>
      </c>
      <c r="K31" s="572" t="str">
        <f t="shared" si="4"/>
        <v>2000m×2＋200m×5本</v>
      </c>
      <c r="L31" s="573" t="str">
        <f t="shared" si="5"/>
        <v>走基,50mH×15,ﾊｰﾄﾞﾙSD</v>
      </c>
      <c r="M31" s="545" t="str">
        <f t="shared" si="6"/>
        <v>1000m×3/300m×4(10分)</v>
      </c>
      <c r="N31" s="569" t="str">
        <f t="shared" si="7"/>
        <v>走基,100m加3.55mHＳ3</v>
      </c>
      <c r="O31" s="574" t="str">
        <f t="shared" si="8"/>
        <v>2000m×3～4本＋1000m×1～2本＋筋トレ</v>
      </c>
      <c r="P31" s="13"/>
      <c r="Q31" s="30"/>
      <c r="R31" s="30"/>
      <c r="S31" s="13"/>
      <c r="T31" s="13"/>
      <c r="U31" s="13"/>
      <c r="V31" s="13"/>
      <c r="W31" s="13"/>
      <c r="X31" s="31"/>
      <c r="Y31" s="31"/>
      <c r="Z31" s="13"/>
      <c r="AA31" s="31"/>
      <c r="AB31" s="17"/>
      <c r="AC31" s="17"/>
      <c r="AD31" s="17">
        <v>2</v>
      </c>
      <c r="AE31" s="17"/>
      <c r="AF31" s="17"/>
      <c r="AG31" s="17"/>
      <c r="AH31" s="17"/>
      <c r="AI31" s="17"/>
      <c r="AJ31" s="17"/>
      <c r="AK31" s="17"/>
    </row>
    <row r="32" spans="1:37" ht="30" customHeight="1">
      <c r="A32" s="13"/>
      <c r="B32" s="543">
        <v>29</v>
      </c>
      <c r="C32" s="565">
        <f t="shared" si="0"/>
        <v>6</v>
      </c>
      <c r="D32" s="566" t="s">
        <v>44</v>
      </c>
      <c r="E32" s="567"/>
      <c r="F32" s="540" t="s">
        <v>30</v>
      </c>
      <c r="G32" s="568" t="s">
        <v>30</v>
      </c>
      <c r="H32" s="569" t="str">
        <f t="shared" si="1"/>
        <v>走基,50m加速走×(5～10本）＋筋トレ</v>
      </c>
      <c r="I32" s="570" t="str">
        <f t="shared" si="2"/>
        <v>種目基本・実践＋筋ﾄﾚ</v>
      </c>
      <c r="J32" s="571" t="str">
        <f t="shared" si="3"/>
        <v>走基,投てき基本・実践＋筋トレ</v>
      </c>
      <c r="K32" s="572" t="str">
        <f t="shared" si="4"/>
        <v>90分ｼﾞｮｯｸor野外走90分＋筋トレ</v>
      </c>
      <c r="L32" s="573" t="str">
        <f t="shared" si="5"/>
        <v>高跳び実践＋砲丸＋300m×(2～5）</v>
      </c>
      <c r="M32" s="545" t="str">
        <f t="shared" si="6"/>
        <v>野外走/40秒間走×6＋筋トレ</v>
      </c>
      <c r="N32" s="569" t="str">
        <f t="shared" si="7"/>
        <v>走基,50mH×15,ﾊｰﾄﾞﾙSD＋筋トレ</v>
      </c>
      <c r="O32" s="574" t="str">
        <f t="shared" si="8"/>
        <v>120分ｼﾞｮｯｸor野外走120分＋筋トレ</v>
      </c>
      <c r="P32" s="13"/>
      <c r="Q32" s="30"/>
      <c r="R32" s="30"/>
      <c r="S32" s="13"/>
      <c r="T32" s="13"/>
      <c r="U32" s="13"/>
      <c r="V32" s="13"/>
      <c r="W32" s="13"/>
      <c r="X32" s="31"/>
      <c r="Y32" s="31"/>
      <c r="Z32" s="13"/>
      <c r="AA32" s="31"/>
      <c r="AB32" s="17"/>
      <c r="AC32" s="17"/>
      <c r="AD32" s="17">
        <v>3</v>
      </c>
      <c r="AE32" s="17"/>
      <c r="AF32" s="17"/>
      <c r="AG32" s="17"/>
      <c r="AH32" s="17"/>
      <c r="AI32" s="17"/>
      <c r="AJ32" s="17"/>
      <c r="AK32" s="17"/>
    </row>
    <row r="33" spans="1:37" ht="30" customHeight="1">
      <c r="A33" s="13"/>
      <c r="B33" s="543">
        <v>30</v>
      </c>
      <c r="C33" s="565">
        <f t="shared" si="0"/>
        <v>7</v>
      </c>
      <c r="D33" s="566" t="s">
        <v>58</v>
      </c>
      <c r="E33" s="567"/>
      <c r="F33" s="540" t="s">
        <v>45</v>
      </c>
      <c r="G33" s="568" t="s">
        <v>46</v>
      </c>
      <c r="H33" s="569" t="str">
        <f t="shared" si="1"/>
        <v>自主ﾄﾚ又は積極的休養</v>
      </c>
      <c r="I33" s="570" t="str">
        <f t="shared" si="2"/>
        <v>自主ﾄﾚ又は積極的休養</v>
      </c>
      <c r="J33" s="571" t="str">
        <f t="shared" si="3"/>
        <v>自主ﾄﾚ又は積極的休養</v>
      </c>
      <c r="K33" s="572" t="str">
        <f t="shared" si="4"/>
        <v>積極的休養日</v>
      </c>
      <c r="L33" s="573" t="str">
        <f t="shared" si="5"/>
        <v>自主ﾄﾚ又は積極的休養</v>
      </c>
      <c r="M33" s="545" t="str">
        <f t="shared" si="6"/>
        <v>積極的休養日</v>
      </c>
      <c r="N33" s="569" t="str">
        <f t="shared" si="7"/>
        <v>自主ﾄﾚ又は積極的休養</v>
      </c>
      <c r="O33" s="574" t="str">
        <f t="shared" si="8"/>
        <v>積極的休養日</v>
      </c>
      <c r="P33" s="13"/>
      <c r="Q33" s="30"/>
      <c r="R33" s="30"/>
      <c r="S33" s="13"/>
      <c r="T33" s="13"/>
      <c r="U33" s="13"/>
      <c r="V33" s="13"/>
      <c r="W33" s="13"/>
      <c r="X33" s="31"/>
      <c r="Y33" s="31"/>
      <c r="Z33" s="13"/>
      <c r="AA33" s="31"/>
      <c r="AB33" s="17"/>
      <c r="AC33" s="17"/>
      <c r="AD33" s="17">
        <v>4</v>
      </c>
      <c r="AE33" s="17"/>
      <c r="AF33" s="17"/>
      <c r="AG33" s="17"/>
      <c r="AH33" s="17"/>
      <c r="AI33" s="17"/>
      <c r="AJ33" s="17"/>
      <c r="AK33" s="17"/>
    </row>
    <row r="34" spans="1:37" ht="30" customHeight="1" thickBot="1">
      <c r="A34" s="13"/>
      <c r="B34" s="544">
        <v>1</v>
      </c>
      <c r="C34" s="575">
        <f t="shared" si="0"/>
        <v>1</v>
      </c>
      <c r="D34" s="576" t="s">
        <v>71</v>
      </c>
      <c r="E34" s="541"/>
      <c r="F34" s="542" t="s">
        <v>59</v>
      </c>
      <c r="G34" s="577" t="s">
        <v>59</v>
      </c>
      <c r="H34" s="578" t="str">
        <f t="shared" si="1"/>
        <v>走基,200mﾍﾟｰｽ走×(2～7本)</v>
      </c>
      <c r="I34" s="579" t="str">
        <f t="shared" si="2"/>
        <v>走基,200mﾍﾟｰｽ走×(2～7本)</v>
      </c>
      <c r="J34" s="580" t="str">
        <f t="shared" si="3"/>
        <v>走基,50m×(5～10本)</v>
      </c>
      <c r="K34" s="581" t="str">
        <f t="shared" si="4"/>
        <v>6000mﾋﾞﾙﾄﾞ＋2000m</v>
      </c>
      <c r="L34" s="582" t="str">
        <f t="shared" si="5"/>
        <v>男300m×(2～5),女200×(2～5)</v>
      </c>
      <c r="M34" s="546" t="str">
        <f t="shared" si="6"/>
        <v>6000mﾋﾞﾙﾄﾞ/40秒間走×7</v>
      </c>
      <c r="N34" s="578" t="str">
        <f t="shared" si="7"/>
        <v>走基,200mﾍﾟｰｽ走×(2～7本)</v>
      </c>
      <c r="O34" s="583" t="str">
        <f t="shared" si="8"/>
        <v>10000mﾋﾞﾙﾄﾞ＋2000m×2本～3本</v>
      </c>
      <c r="P34" s="13"/>
      <c r="Q34" s="30"/>
      <c r="R34" s="30"/>
      <c r="S34" s="13"/>
      <c r="T34" s="13"/>
      <c r="U34" s="13"/>
      <c r="V34" s="13"/>
      <c r="W34" s="13"/>
      <c r="X34" s="31"/>
      <c r="Y34" s="31"/>
      <c r="Z34" s="13"/>
      <c r="AA34" s="31"/>
      <c r="AB34" s="17"/>
      <c r="AC34" s="17"/>
      <c r="AD34" s="17">
        <v>5</v>
      </c>
      <c r="AE34" s="17"/>
      <c r="AF34" s="17"/>
      <c r="AG34" s="17"/>
      <c r="AH34" s="17"/>
      <c r="AI34" s="17"/>
      <c r="AJ34" s="17"/>
      <c r="AK34" s="17"/>
    </row>
    <row r="35" spans="1:37" ht="14.25" thickTop="1"/>
  </sheetData>
  <mergeCells count="1">
    <mergeCell ref="D1:H1"/>
  </mergeCells>
  <phoneticPr fontId="36"/>
  <pageMargins left="0.7" right="0.7" top="0.75" bottom="0.75" header="0.3" footer="0.3"/>
  <pageSetup paperSize="9" scale="50" orientation="landscape" horizontalDpi="360" verticalDpi="36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8"/>
  <sheetViews>
    <sheetView workbookViewId="0"/>
  </sheetViews>
  <sheetFormatPr defaultRowHeight="13.5"/>
  <cols>
    <col min="1" max="1" width="5.125" customWidth="1"/>
    <col min="3" max="5" width="45.625" customWidth="1"/>
  </cols>
  <sheetData>
    <row r="1" spans="1:23" ht="24.75" thickBot="1">
      <c r="A1" s="392"/>
      <c r="B1" s="359"/>
      <c r="C1" s="400" t="s">
        <v>59</v>
      </c>
      <c r="D1" s="359" t="s">
        <v>707</v>
      </c>
      <c r="E1" s="399" t="s">
        <v>476</v>
      </c>
      <c r="F1" s="392"/>
      <c r="G1" s="392"/>
      <c r="H1" s="394" t="s">
        <v>708</v>
      </c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</row>
    <row r="2" spans="1:23" ht="23.1" customHeight="1" thickTop="1">
      <c r="A2" s="358"/>
      <c r="B2" s="360" t="s">
        <v>177</v>
      </c>
      <c r="C2" s="361" t="s">
        <v>709</v>
      </c>
      <c r="D2" s="368" t="s">
        <v>178</v>
      </c>
      <c r="E2" s="367" t="s">
        <v>179</v>
      </c>
      <c r="F2" s="358"/>
      <c r="G2" s="358"/>
      <c r="H2" s="395">
        <v>1</v>
      </c>
      <c r="I2" s="395">
        <v>2</v>
      </c>
      <c r="J2" s="395">
        <v>3</v>
      </c>
      <c r="K2" s="397">
        <v>4</v>
      </c>
      <c r="L2" s="397">
        <v>5</v>
      </c>
      <c r="M2" s="397">
        <v>6</v>
      </c>
      <c r="N2" s="397">
        <v>7</v>
      </c>
      <c r="O2" s="397">
        <v>8</v>
      </c>
      <c r="P2" s="397">
        <v>9</v>
      </c>
      <c r="Q2" s="394">
        <v>10</v>
      </c>
      <c r="R2" s="358">
        <v>11</v>
      </c>
      <c r="S2" s="358">
        <v>12</v>
      </c>
      <c r="T2" s="397"/>
      <c r="U2" s="397"/>
      <c r="V2" s="397"/>
      <c r="W2" s="397"/>
    </row>
    <row r="3" spans="1:23" ht="23.1" customHeight="1">
      <c r="A3" s="358"/>
      <c r="B3" s="382" t="s">
        <v>19</v>
      </c>
      <c r="C3" s="362" t="s">
        <v>710</v>
      </c>
      <c r="D3" s="372" t="s">
        <v>641</v>
      </c>
      <c r="E3" s="373" t="s">
        <v>642</v>
      </c>
      <c r="F3" s="358"/>
      <c r="G3" s="358"/>
      <c r="H3" s="394" t="s">
        <v>711</v>
      </c>
      <c r="I3" s="394" t="s">
        <v>711</v>
      </c>
      <c r="J3" s="394" t="s">
        <v>711</v>
      </c>
      <c r="K3" s="394" t="s">
        <v>712</v>
      </c>
      <c r="L3" s="394" t="s">
        <v>713</v>
      </c>
      <c r="M3" s="394" t="s">
        <v>713</v>
      </c>
      <c r="N3" s="394" t="s">
        <v>713</v>
      </c>
      <c r="O3" s="394" t="s">
        <v>713</v>
      </c>
      <c r="P3" s="394" t="s">
        <v>712</v>
      </c>
      <c r="Q3" s="394" t="s">
        <v>713</v>
      </c>
      <c r="R3" s="394" t="s">
        <v>711</v>
      </c>
      <c r="S3" s="394" t="s">
        <v>711</v>
      </c>
      <c r="T3" s="358"/>
      <c r="U3" s="394"/>
      <c r="V3" s="394"/>
      <c r="W3" s="394"/>
    </row>
    <row r="4" spans="1:23" ht="23.1" customHeight="1">
      <c r="A4" s="358"/>
      <c r="B4" s="376" t="s">
        <v>38</v>
      </c>
      <c r="C4" s="362" t="s">
        <v>34</v>
      </c>
      <c r="D4" s="372" t="s">
        <v>595</v>
      </c>
      <c r="E4" s="373" t="s">
        <v>714</v>
      </c>
      <c r="F4" s="358"/>
      <c r="G4" s="358"/>
      <c r="H4" s="395" t="s">
        <v>193</v>
      </c>
      <c r="I4" s="395" t="s">
        <v>194</v>
      </c>
      <c r="J4" s="395" t="s">
        <v>195</v>
      </c>
      <c r="K4" s="395" t="s">
        <v>196</v>
      </c>
      <c r="L4" s="395" t="s">
        <v>196</v>
      </c>
      <c r="M4" s="395" t="s">
        <v>196</v>
      </c>
      <c r="N4" s="395" t="s">
        <v>196</v>
      </c>
      <c r="O4" s="395" t="s">
        <v>196</v>
      </c>
      <c r="P4" s="395" t="s">
        <v>197</v>
      </c>
      <c r="Q4" s="395" t="s">
        <v>198</v>
      </c>
      <c r="R4" s="395" t="s">
        <v>199</v>
      </c>
      <c r="S4" s="395" t="s">
        <v>200</v>
      </c>
      <c r="T4" s="358"/>
      <c r="U4" s="395"/>
      <c r="V4" s="395"/>
      <c r="W4" s="395"/>
    </row>
    <row r="5" spans="1:23" ht="23.1" customHeight="1">
      <c r="A5" s="358"/>
      <c r="B5" s="377" t="s">
        <v>52</v>
      </c>
      <c r="C5" s="363" t="s">
        <v>55</v>
      </c>
      <c r="D5" s="372" t="s">
        <v>97</v>
      </c>
      <c r="E5" s="373" t="s">
        <v>645</v>
      </c>
      <c r="F5" s="358"/>
      <c r="G5" s="358"/>
      <c r="H5" s="395" t="s">
        <v>203</v>
      </c>
      <c r="I5" s="395" t="s">
        <v>204</v>
      </c>
      <c r="J5" s="395" t="s">
        <v>205</v>
      </c>
      <c r="K5" s="393" t="s">
        <v>206</v>
      </c>
      <c r="L5" s="395" t="s">
        <v>207</v>
      </c>
      <c r="M5" s="395" t="s">
        <v>208</v>
      </c>
      <c r="N5" s="395" t="s">
        <v>208</v>
      </c>
      <c r="O5" s="395" t="s">
        <v>209</v>
      </c>
      <c r="P5" s="395" t="s">
        <v>210</v>
      </c>
      <c r="Q5" s="393" t="s">
        <v>206</v>
      </c>
      <c r="R5" s="395" t="s">
        <v>205</v>
      </c>
      <c r="S5" s="395" t="s">
        <v>204</v>
      </c>
      <c r="T5" s="358"/>
      <c r="U5" s="395"/>
      <c r="V5" s="395"/>
      <c r="W5" s="395"/>
    </row>
    <row r="6" spans="1:23" ht="23.1" customHeight="1">
      <c r="A6" s="358"/>
      <c r="B6" s="378" t="s">
        <v>62</v>
      </c>
      <c r="C6" s="362" t="s">
        <v>95</v>
      </c>
      <c r="D6" s="372" t="s">
        <v>715</v>
      </c>
      <c r="E6" s="373" t="s">
        <v>716</v>
      </c>
      <c r="F6" s="358"/>
      <c r="G6" s="358"/>
      <c r="H6" s="395" t="s">
        <v>214</v>
      </c>
      <c r="I6" s="395" t="s">
        <v>215</v>
      </c>
      <c r="J6" s="395" t="s">
        <v>216</v>
      </c>
      <c r="K6" s="393" t="s">
        <v>217</v>
      </c>
      <c r="L6" s="395" t="s">
        <v>218</v>
      </c>
      <c r="M6" s="395" t="s">
        <v>219</v>
      </c>
      <c r="N6" s="395" t="s">
        <v>220</v>
      </c>
      <c r="O6" s="395" t="s">
        <v>221</v>
      </c>
      <c r="P6" s="395" t="s">
        <v>218</v>
      </c>
      <c r="Q6" s="393" t="s">
        <v>217</v>
      </c>
      <c r="R6" s="395" t="s">
        <v>216</v>
      </c>
      <c r="S6" s="395" t="s">
        <v>215</v>
      </c>
      <c r="T6" s="358"/>
      <c r="U6" s="395"/>
      <c r="V6" s="395"/>
      <c r="W6" s="395"/>
    </row>
    <row r="7" spans="1:23" ht="23.1" customHeight="1">
      <c r="A7" s="358"/>
      <c r="B7" s="379" t="s">
        <v>75</v>
      </c>
      <c r="C7" s="362" t="s">
        <v>34</v>
      </c>
      <c r="D7" s="372" t="s">
        <v>595</v>
      </c>
      <c r="E7" s="373" t="s">
        <v>717</v>
      </c>
      <c r="F7" s="358"/>
      <c r="G7" s="358"/>
      <c r="H7" s="395" t="s">
        <v>223</v>
      </c>
      <c r="I7" s="395" t="s">
        <v>224</v>
      </c>
      <c r="J7" s="395" t="s">
        <v>225</v>
      </c>
      <c r="K7" s="393" t="s">
        <v>226</v>
      </c>
      <c r="L7" s="395" t="s">
        <v>227</v>
      </c>
      <c r="M7" s="395" t="s">
        <v>227</v>
      </c>
      <c r="N7" s="395" t="s">
        <v>227</v>
      </c>
      <c r="O7" s="395" t="s">
        <v>227</v>
      </c>
      <c r="P7" s="395" t="s">
        <v>227</v>
      </c>
      <c r="Q7" s="393" t="s">
        <v>226</v>
      </c>
      <c r="R7" s="395" t="s">
        <v>225</v>
      </c>
      <c r="S7" s="395" t="s">
        <v>224</v>
      </c>
      <c r="T7" s="358"/>
      <c r="U7" s="395"/>
      <c r="V7" s="395"/>
      <c r="W7" s="395"/>
    </row>
    <row r="8" spans="1:23" ht="23.1" customHeight="1">
      <c r="A8" s="358"/>
      <c r="B8" s="381" t="s">
        <v>82</v>
      </c>
      <c r="C8" s="362" t="s">
        <v>718</v>
      </c>
      <c r="D8" s="372" t="s">
        <v>719</v>
      </c>
      <c r="E8" s="373" t="s">
        <v>720</v>
      </c>
      <c r="F8" s="358"/>
      <c r="G8" s="358"/>
      <c r="H8" s="395" t="s">
        <v>232</v>
      </c>
      <c r="I8" s="395" t="s">
        <v>232</v>
      </c>
      <c r="J8" s="395" t="s">
        <v>233</v>
      </c>
      <c r="K8" s="396" t="s">
        <v>234</v>
      </c>
      <c r="L8" s="395" t="s">
        <v>235</v>
      </c>
      <c r="M8" s="395" t="s">
        <v>235</v>
      </c>
      <c r="N8" s="395" t="s">
        <v>235</v>
      </c>
      <c r="O8" s="395" t="s">
        <v>235</v>
      </c>
      <c r="P8" s="395" t="s">
        <v>235</v>
      </c>
      <c r="Q8" s="396" t="s">
        <v>234</v>
      </c>
      <c r="R8" s="395" t="s">
        <v>233</v>
      </c>
      <c r="S8" s="395" t="s">
        <v>232</v>
      </c>
      <c r="T8" s="358"/>
      <c r="U8" s="395"/>
      <c r="V8" s="395"/>
      <c r="W8" s="395"/>
    </row>
    <row r="9" spans="1:23" ht="23.1" customHeight="1" thickBot="1">
      <c r="A9" s="358"/>
      <c r="B9" s="380" t="s">
        <v>91</v>
      </c>
      <c r="C9" s="364" t="s">
        <v>60</v>
      </c>
      <c r="D9" s="374" t="s">
        <v>97</v>
      </c>
      <c r="E9" s="375" t="s">
        <v>97</v>
      </c>
      <c r="F9" s="358"/>
      <c r="G9" s="358"/>
      <c r="H9" s="395"/>
      <c r="I9" s="395"/>
      <c r="J9" s="395"/>
      <c r="K9" s="394"/>
      <c r="L9" s="365"/>
      <c r="M9" s="365"/>
      <c r="N9" s="365"/>
      <c r="O9" s="365"/>
      <c r="P9" s="365"/>
      <c r="Q9" s="394"/>
      <c r="R9" s="395"/>
      <c r="S9" s="395"/>
      <c r="T9" s="358"/>
      <c r="U9" s="365"/>
      <c r="V9" s="365"/>
      <c r="W9" s="365"/>
    </row>
    <row r="10" spans="1:23" ht="23.1" customHeight="1" thickTop="1" thickBot="1">
      <c r="A10" s="358"/>
      <c r="B10" s="358"/>
      <c r="C10" s="358"/>
      <c r="D10" s="358"/>
      <c r="E10" s="358"/>
      <c r="F10" s="358"/>
      <c r="G10" s="358"/>
      <c r="H10" s="395"/>
      <c r="I10" s="395"/>
      <c r="J10" s="395"/>
      <c r="K10" s="394"/>
      <c r="L10" s="365"/>
      <c r="M10" s="365"/>
      <c r="N10" s="365"/>
      <c r="O10" s="365"/>
      <c r="P10" s="365"/>
      <c r="Q10" s="394"/>
      <c r="R10" s="395"/>
      <c r="S10" s="395"/>
      <c r="T10" s="358"/>
      <c r="U10" s="365"/>
      <c r="V10" s="365"/>
      <c r="W10" s="365"/>
    </row>
    <row r="11" spans="1:23" ht="23.1" customHeight="1" thickTop="1" thickBot="1">
      <c r="A11" s="366"/>
      <c r="B11" s="358"/>
      <c r="C11" s="439" t="s">
        <v>238</v>
      </c>
      <c r="D11" s="440" t="s">
        <v>239</v>
      </c>
      <c r="E11" s="441" t="s">
        <v>240</v>
      </c>
      <c r="F11" s="358"/>
      <c r="G11" s="358"/>
      <c r="H11" s="395"/>
      <c r="I11" s="395"/>
      <c r="J11" s="394"/>
      <c r="K11" s="394"/>
      <c r="L11" s="365"/>
      <c r="M11" s="365"/>
      <c r="N11" s="365"/>
      <c r="O11" s="365"/>
      <c r="P11" s="365"/>
      <c r="Q11" s="394"/>
      <c r="R11" s="394"/>
      <c r="S11" s="395"/>
      <c r="T11" s="366"/>
      <c r="U11" s="365"/>
      <c r="V11" s="365"/>
      <c r="W11" s="365"/>
    </row>
    <row r="12" spans="1:23" ht="23.1" customHeight="1">
      <c r="A12" s="365"/>
      <c r="B12" s="358"/>
      <c r="C12" s="425" t="s">
        <v>619</v>
      </c>
      <c r="D12" s="426" t="s">
        <v>619</v>
      </c>
      <c r="E12" s="427" t="s">
        <v>242</v>
      </c>
      <c r="F12" s="358"/>
      <c r="G12" s="358"/>
      <c r="H12" s="395">
        <v>1</v>
      </c>
      <c r="I12" s="395">
        <v>2</v>
      </c>
      <c r="J12" s="395">
        <v>3</v>
      </c>
      <c r="K12" s="394">
        <v>4</v>
      </c>
      <c r="L12" s="365">
        <v>5</v>
      </c>
      <c r="M12" s="365">
        <v>6</v>
      </c>
      <c r="N12" s="365">
        <v>7</v>
      </c>
      <c r="O12" s="365">
        <v>8</v>
      </c>
      <c r="P12" s="397">
        <v>9</v>
      </c>
      <c r="Q12" s="394">
        <v>10</v>
      </c>
      <c r="R12" s="358">
        <v>11</v>
      </c>
      <c r="S12" s="358">
        <v>12</v>
      </c>
      <c r="T12" s="365"/>
      <c r="U12" s="365"/>
      <c r="V12" s="365"/>
      <c r="W12" s="365"/>
    </row>
    <row r="13" spans="1:23" ht="23.1" customHeight="1">
      <c r="A13" s="365"/>
      <c r="B13" s="358"/>
      <c r="C13" s="446" t="s">
        <v>582</v>
      </c>
      <c r="D13" s="447" t="s">
        <v>582</v>
      </c>
      <c r="E13" s="448" t="s">
        <v>244</v>
      </c>
      <c r="F13" s="358"/>
      <c r="G13" s="358"/>
      <c r="H13" s="394" t="s">
        <v>245</v>
      </c>
      <c r="I13" s="394" t="s">
        <v>246</v>
      </c>
      <c r="J13" s="394" t="s">
        <v>247</v>
      </c>
      <c r="K13" s="394" t="s">
        <v>248</v>
      </c>
      <c r="L13" s="394" t="s">
        <v>249</v>
      </c>
      <c r="M13" s="394" t="s">
        <v>250</v>
      </c>
      <c r="N13" s="394" t="s">
        <v>251</v>
      </c>
      <c r="O13" s="394" t="s">
        <v>252</v>
      </c>
      <c r="P13" s="394" t="s">
        <v>249</v>
      </c>
      <c r="Q13" s="394" t="s">
        <v>248</v>
      </c>
      <c r="R13" s="394" t="s">
        <v>247</v>
      </c>
      <c r="S13" s="394" t="s">
        <v>246</v>
      </c>
      <c r="T13" s="365"/>
      <c r="U13" s="394"/>
      <c r="V13" s="394"/>
      <c r="W13" s="394"/>
    </row>
    <row r="14" spans="1:23" ht="23.1" customHeight="1">
      <c r="A14" s="365"/>
      <c r="B14" s="358"/>
      <c r="C14" s="446" t="s">
        <v>584</v>
      </c>
      <c r="D14" s="447" t="s">
        <v>584</v>
      </c>
      <c r="E14" s="448"/>
      <c r="F14" s="358"/>
      <c r="G14" s="358"/>
      <c r="H14" s="395" t="s">
        <v>193</v>
      </c>
      <c r="I14" s="395" t="s">
        <v>194</v>
      </c>
      <c r="J14" s="395" t="s">
        <v>195</v>
      </c>
      <c r="K14" s="395" t="s">
        <v>196</v>
      </c>
      <c r="L14" s="395" t="s">
        <v>196</v>
      </c>
      <c r="M14" s="395" t="s">
        <v>196</v>
      </c>
      <c r="N14" s="395" t="s">
        <v>196</v>
      </c>
      <c r="O14" s="395" t="s">
        <v>196</v>
      </c>
      <c r="P14" s="395" t="s">
        <v>197</v>
      </c>
      <c r="Q14" s="395" t="s">
        <v>198</v>
      </c>
      <c r="R14" s="395" t="s">
        <v>199</v>
      </c>
      <c r="S14" s="395" t="s">
        <v>200</v>
      </c>
      <c r="T14" s="365"/>
      <c r="U14" s="395"/>
      <c r="V14" s="395"/>
      <c r="W14" s="395"/>
    </row>
    <row r="15" spans="1:23" ht="23.1" customHeight="1">
      <c r="A15" s="365"/>
      <c r="B15" s="358"/>
      <c r="C15" s="446"/>
      <c r="D15" s="447"/>
      <c r="E15" s="448"/>
      <c r="F15" s="358"/>
      <c r="G15" s="358"/>
      <c r="H15" s="395" t="s">
        <v>256</v>
      </c>
      <c r="I15" s="395" t="s">
        <v>257</v>
      </c>
      <c r="J15" s="395" t="s">
        <v>211</v>
      </c>
      <c r="K15" s="395" t="s">
        <v>204</v>
      </c>
      <c r="L15" s="395" t="s">
        <v>205</v>
      </c>
      <c r="M15" s="395" t="s">
        <v>258</v>
      </c>
      <c r="N15" s="395" t="s">
        <v>259</v>
      </c>
      <c r="O15" s="395" t="s">
        <v>260</v>
      </c>
      <c r="P15" s="395" t="s">
        <v>205</v>
      </c>
      <c r="Q15" s="395" t="s">
        <v>204</v>
      </c>
      <c r="R15" s="395" t="s">
        <v>211</v>
      </c>
      <c r="S15" s="395" t="s">
        <v>257</v>
      </c>
      <c r="T15" s="365"/>
      <c r="U15" s="395"/>
      <c r="V15" s="395"/>
      <c r="W15" s="395"/>
    </row>
    <row r="16" spans="1:23" ht="23.1" customHeight="1">
      <c r="A16" s="365"/>
      <c r="B16" s="358"/>
      <c r="C16" s="425" t="s">
        <v>336</v>
      </c>
      <c r="D16" s="425" t="s">
        <v>336</v>
      </c>
      <c r="E16" s="427" t="s">
        <v>263</v>
      </c>
      <c r="F16" s="358"/>
      <c r="G16" s="358"/>
      <c r="H16" s="395" t="s">
        <v>264</v>
      </c>
      <c r="I16" s="395" t="s">
        <v>265</v>
      </c>
      <c r="J16" s="395" t="s">
        <v>266</v>
      </c>
      <c r="K16" s="395" t="s">
        <v>267</v>
      </c>
      <c r="L16" s="395" t="s">
        <v>267</v>
      </c>
      <c r="M16" s="395" t="s">
        <v>268</v>
      </c>
      <c r="N16" s="395" t="s">
        <v>269</v>
      </c>
      <c r="O16" s="395" t="s">
        <v>269</v>
      </c>
      <c r="P16" s="395" t="s">
        <v>267</v>
      </c>
      <c r="Q16" s="395" t="s">
        <v>267</v>
      </c>
      <c r="R16" s="395" t="s">
        <v>266</v>
      </c>
      <c r="S16" s="395" t="s">
        <v>265</v>
      </c>
      <c r="T16" s="365"/>
      <c r="U16" s="395"/>
      <c r="V16" s="395"/>
      <c r="W16" s="395"/>
    </row>
    <row r="17" spans="1:23" ht="23.1" customHeight="1">
      <c r="A17" s="365"/>
      <c r="B17" s="358"/>
      <c r="C17" s="446" t="s">
        <v>271</v>
      </c>
      <c r="D17" s="393"/>
      <c r="E17" s="448" t="s">
        <v>273</v>
      </c>
      <c r="F17" s="358"/>
      <c r="G17" s="358"/>
      <c r="H17" s="395" t="s">
        <v>274</v>
      </c>
      <c r="I17" s="395"/>
      <c r="J17" s="395"/>
      <c r="K17" s="395"/>
      <c r="L17" s="395"/>
      <c r="M17" s="395"/>
      <c r="N17" s="395"/>
      <c r="O17" s="395"/>
      <c r="P17" s="395"/>
      <c r="Q17" s="395"/>
      <c r="R17" s="395"/>
      <c r="S17" s="395"/>
      <c r="T17" s="365"/>
      <c r="U17" s="395"/>
      <c r="V17" s="395"/>
      <c r="W17" s="395"/>
    </row>
    <row r="18" spans="1:23" ht="23.1" customHeight="1">
      <c r="A18" s="365"/>
      <c r="B18" s="358"/>
      <c r="C18" s="446" t="s">
        <v>275</v>
      </c>
      <c r="D18" s="393"/>
      <c r="E18" s="448" t="s">
        <v>277</v>
      </c>
      <c r="F18" s="358"/>
      <c r="G18" s="358"/>
      <c r="H18" s="395" t="s">
        <v>278</v>
      </c>
      <c r="I18" s="395" t="s">
        <v>278</v>
      </c>
      <c r="J18" s="395" t="s">
        <v>278</v>
      </c>
      <c r="K18" s="395" t="s">
        <v>278</v>
      </c>
      <c r="L18" s="395" t="s">
        <v>278</v>
      </c>
      <c r="M18" s="395" t="s">
        <v>278</v>
      </c>
      <c r="N18" s="395" t="s">
        <v>278</v>
      </c>
      <c r="O18" s="395" t="s">
        <v>278</v>
      </c>
      <c r="P18" s="395" t="s">
        <v>278</v>
      </c>
      <c r="Q18" s="395" t="s">
        <v>278</v>
      </c>
      <c r="R18" s="395" t="s">
        <v>278</v>
      </c>
      <c r="S18" s="395" t="s">
        <v>278</v>
      </c>
      <c r="T18" s="365"/>
      <c r="U18" s="395"/>
      <c r="V18" s="395"/>
      <c r="W18" s="395"/>
    </row>
    <row r="19" spans="1:23" ht="23.1" customHeight="1">
      <c r="A19" s="365"/>
      <c r="B19" s="358"/>
      <c r="C19" s="446" t="s">
        <v>279</v>
      </c>
      <c r="D19" s="470" t="s">
        <v>602</v>
      </c>
      <c r="E19" s="448"/>
      <c r="F19" s="358"/>
      <c r="G19" s="358"/>
      <c r="H19" s="394"/>
      <c r="I19" s="394"/>
      <c r="J19" s="395"/>
      <c r="K19" s="394"/>
      <c r="L19" s="365"/>
      <c r="M19" s="365"/>
      <c r="N19" s="365"/>
      <c r="O19" s="365"/>
      <c r="P19" s="365"/>
      <c r="Q19" s="394"/>
      <c r="R19" s="395"/>
      <c r="S19" s="394"/>
      <c r="T19" s="365"/>
      <c r="U19" s="365"/>
      <c r="V19" s="365"/>
      <c r="W19" s="365"/>
    </row>
    <row r="20" spans="1:23" ht="23.1" customHeight="1">
      <c r="A20" s="365"/>
      <c r="B20" s="358"/>
      <c r="C20" s="446" t="s">
        <v>281</v>
      </c>
      <c r="D20" s="470" t="s">
        <v>603</v>
      </c>
      <c r="E20" s="448"/>
      <c r="F20" s="358"/>
      <c r="G20" s="358"/>
      <c r="H20" s="394">
        <v>1</v>
      </c>
      <c r="I20" s="394">
        <v>2</v>
      </c>
      <c r="J20" s="395">
        <v>3</v>
      </c>
      <c r="K20" s="394">
        <v>4</v>
      </c>
      <c r="L20" s="365">
        <v>5</v>
      </c>
      <c r="M20" s="365">
        <v>6</v>
      </c>
      <c r="N20" s="365">
        <v>7</v>
      </c>
      <c r="O20" s="365">
        <v>8</v>
      </c>
      <c r="P20" s="397">
        <v>9</v>
      </c>
      <c r="Q20" s="394">
        <v>10</v>
      </c>
      <c r="R20" s="358">
        <v>11</v>
      </c>
      <c r="S20" s="358">
        <v>12</v>
      </c>
      <c r="T20" s="365"/>
      <c r="U20" s="365"/>
      <c r="V20" s="365"/>
      <c r="W20" s="365"/>
    </row>
    <row r="21" spans="1:23" ht="23.1" customHeight="1">
      <c r="A21" s="365"/>
      <c r="B21" s="358"/>
      <c r="C21" s="446" t="s">
        <v>340</v>
      </c>
      <c r="D21" s="470" t="s">
        <v>604</v>
      </c>
      <c r="E21" s="427" t="s">
        <v>285</v>
      </c>
      <c r="F21" s="358"/>
      <c r="G21" s="358"/>
      <c r="H21" s="398" t="s">
        <v>336</v>
      </c>
      <c r="I21" s="394" t="s">
        <v>652</v>
      </c>
      <c r="J21" s="394" t="s">
        <v>653</v>
      </c>
      <c r="K21" s="394" t="s">
        <v>654</v>
      </c>
      <c r="L21" s="394" t="s">
        <v>654</v>
      </c>
      <c r="M21" s="394" t="s">
        <v>655</v>
      </c>
      <c r="N21" s="394" t="s">
        <v>655</v>
      </c>
      <c r="O21" s="394" t="s">
        <v>656</v>
      </c>
      <c r="P21" s="394" t="s">
        <v>654</v>
      </c>
      <c r="Q21" s="394" t="s">
        <v>654</v>
      </c>
      <c r="R21" s="394" t="s">
        <v>653</v>
      </c>
      <c r="S21" s="394" t="s">
        <v>652</v>
      </c>
      <c r="T21" s="365"/>
      <c r="U21" s="394"/>
      <c r="V21" s="394"/>
      <c r="W21" s="394"/>
    </row>
    <row r="22" spans="1:23" ht="23.1" customHeight="1">
      <c r="A22" s="365"/>
      <c r="B22" s="358"/>
      <c r="C22" s="446" t="s">
        <v>342</v>
      </c>
      <c r="D22" s="470" t="s">
        <v>614</v>
      </c>
      <c r="E22" s="448" t="s">
        <v>296</v>
      </c>
      <c r="F22" s="358"/>
      <c r="G22" s="358"/>
      <c r="H22" s="391" t="s">
        <v>271</v>
      </c>
      <c r="I22" s="395" t="s">
        <v>194</v>
      </c>
      <c r="J22" s="395" t="s">
        <v>297</v>
      </c>
      <c r="K22" s="395" t="s">
        <v>298</v>
      </c>
      <c r="L22" s="395" t="s">
        <v>298</v>
      </c>
      <c r="M22" s="395" t="s">
        <v>298</v>
      </c>
      <c r="N22" s="395" t="s">
        <v>298</v>
      </c>
      <c r="O22" s="395" t="s">
        <v>298</v>
      </c>
      <c r="P22" s="395" t="s">
        <v>197</v>
      </c>
      <c r="Q22" s="395" t="s">
        <v>198</v>
      </c>
      <c r="R22" s="395" t="s">
        <v>199</v>
      </c>
      <c r="S22" s="395" t="s">
        <v>200</v>
      </c>
      <c r="T22" s="365"/>
      <c r="U22" s="395"/>
      <c r="V22" s="395"/>
      <c r="W22" s="395"/>
    </row>
    <row r="23" spans="1:23" ht="23.1" customHeight="1">
      <c r="A23" s="365"/>
      <c r="B23" s="358"/>
      <c r="C23" s="446" t="s">
        <v>343</v>
      </c>
      <c r="D23" s="470" t="s">
        <v>615</v>
      </c>
      <c r="E23" s="448"/>
      <c r="F23" s="358"/>
      <c r="G23" s="358"/>
      <c r="H23" s="391" t="s">
        <v>275</v>
      </c>
      <c r="I23" s="395" t="s">
        <v>211</v>
      </c>
      <c r="J23" s="395" t="s">
        <v>301</v>
      </c>
      <c r="K23" s="395" t="s">
        <v>302</v>
      </c>
      <c r="L23" s="395" t="s">
        <v>303</v>
      </c>
      <c r="M23" s="395" t="s">
        <v>304</v>
      </c>
      <c r="N23" s="395" t="s">
        <v>305</v>
      </c>
      <c r="O23" s="395" t="s">
        <v>306</v>
      </c>
      <c r="P23" s="395" t="s">
        <v>303</v>
      </c>
      <c r="Q23" s="395" t="s">
        <v>302</v>
      </c>
      <c r="R23" s="395" t="s">
        <v>301</v>
      </c>
      <c r="S23" s="395" t="s">
        <v>211</v>
      </c>
      <c r="T23" s="365"/>
      <c r="U23" s="395"/>
      <c r="V23" s="395"/>
      <c r="W23" s="395"/>
    </row>
    <row r="24" spans="1:23" ht="23.1" customHeight="1">
      <c r="A24" s="365"/>
      <c r="B24" s="358"/>
      <c r="C24" s="446" t="s">
        <v>307</v>
      </c>
      <c r="D24" s="470" t="s">
        <v>616</v>
      </c>
      <c r="E24" s="427" t="s">
        <v>308</v>
      </c>
      <c r="F24" s="358"/>
      <c r="G24" s="358"/>
      <c r="H24" s="391" t="s">
        <v>657</v>
      </c>
      <c r="I24" s="395" t="s">
        <v>309</v>
      </c>
      <c r="J24" s="395" t="s">
        <v>310</v>
      </c>
      <c r="K24" s="395" t="s">
        <v>311</v>
      </c>
      <c r="L24" s="395" t="s">
        <v>312</v>
      </c>
      <c r="M24" s="395" t="s">
        <v>313</v>
      </c>
      <c r="N24" s="395" t="s">
        <v>314</v>
      </c>
      <c r="O24" s="395" t="s">
        <v>315</v>
      </c>
      <c r="P24" s="395" t="s">
        <v>312</v>
      </c>
      <c r="Q24" s="395" t="s">
        <v>311</v>
      </c>
      <c r="R24" s="395" t="s">
        <v>310</v>
      </c>
      <c r="S24" s="395" t="s">
        <v>309</v>
      </c>
      <c r="T24" s="365"/>
      <c r="U24" s="395"/>
      <c r="V24" s="395"/>
      <c r="W24" s="395"/>
    </row>
    <row r="25" spans="1:23" ht="23.1" customHeight="1">
      <c r="A25" s="365"/>
      <c r="B25" s="358"/>
      <c r="C25" s="446" t="s">
        <v>316</v>
      </c>
      <c r="D25" s="470"/>
      <c r="E25" s="448" t="s">
        <v>317</v>
      </c>
      <c r="F25" s="358"/>
      <c r="G25" s="358"/>
      <c r="H25" s="391" t="s">
        <v>658</v>
      </c>
      <c r="I25" s="395"/>
      <c r="J25" s="395"/>
      <c r="K25" s="395"/>
      <c r="L25" s="395"/>
      <c r="M25" s="395"/>
      <c r="N25" s="395"/>
      <c r="O25" s="395"/>
      <c r="P25" s="395"/>
      <c r="Q25" s="395"/>
      <c r="R25" s="395"/>
      <c r="S25" s="395"/>
      <c r="T25" s="365"/>
      <c r="U25" s="395"/>
      <c r="V25" s="395"/>
      <c r="W25" s="395"/>
    </row>
    <row r="26" spans="1:23" ht="23.1" customHeight="1">
      <c r="A26" s="365"/>
      <c r="B26" s="358"/>
      <c r="C26" s="446" t="s">
        <v>318</v>
      </c>
      <c r="D26" s="470" t="s">
        <v>608</v>
      </c>
      <c r="E26" s="448" t="s">
        <v>319</v>
      </c>
      <c r="F26" s="358"/>
      <c r="G26" s="358"/>
      <c r="H26" s="391" t="s">
        <v>659</v>
      </c>
      <c r="I26" s="395" t="s">
        <v>278</v>
      </c>
      <c r="J26" s="395" t="s">
        <v>278</v>
      </c>
      <c r="K26" s="395" t="s">
        <v>278</v>
      </c>
      <c r="L26" s="395" t="s">
        <v>278</v>
      </c>
      <c r="M26" s="395" t="s">
        <v>320</v>
      </c>
      <c r="N26" s="395" t="s">
        <v>320</v>
      </c>
      <c r="O26" s="395" t="s">
        <v>320</v>
      </c>
      <c r="P26" s="395" t="s">
        <v>278</v>
      </c>
      <c r="Q26" s="395" t="s">
        <v>278</v>
      </c>
      <c r="R26" s="395" t="s">
        <v>278</v>
      </c>
      <c r="S26" s="395" t="s">
        <v>278</v>
      </c>
      <c r="T26" s="365"/>
      <c r="U26" s="395"/>
      <c r="V26" s="395"/>
      <c r="W26" s="395"/>
    </row>
    <row r="27" spans="1:23" ht="23.1" customHeight="1">
      <c r="A27" s="460" t="s">
        <v>15</v>
      </c>
      <c r="B27" s="358"/>
      <c r="C27" s="446"/>
      <c r="D27" s="447"/>
      <c r="E27" s="448"/>
      <c r="F27" s="358"/>
      <c r="G27" s="358"/>
      <c r="H27" s="395"/>
      <c r="I27" s="358"/>
      <c r="J27" s="358"/>
      <c r="K27" s="358"/>
      <c r="L27" s="358"/>
      <c r="M27" s="358"/>
      <c r="N27" s="358"/>
      <c r="O27" s="358"/>
      <c r="P27" s="358"/>
      <c r="Q27" s="358"/>
      <c r="R27" s="358"/>
      <c r="S27" s="358"/>
      <c r="T27" s="358"/>
      <c r="U27" s="358"/>
      <c r="V27" s="358"/>
      <c r="W27" s="358"/>
    </row>
    <row r="28" spans="1:23" ht="23.1" customHeight="1">
      <c r="A28" s="463">
        <f>'9月の練習計画'!B1</f>
        <v>9</v>
      </c>
      <c r="B28" s="358"/>
      <c r="C28" s="468" t="str">
        <f>HLOOKUP($A$28,$H$2:$S$9,2)</f>
        <v>③３００ｍ４本　　　　　　２５分　　　　　</v>
      </c>
      <c r="D28" s="426"/>
      <c r="E28" s="448"/>
      <c r="F28" s="358"/>
      <c r="G28" s="358"/>
      <c r="H28" s="395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358"/>
      <c r="W28" s="358"/>
    </row>
    <row r="29" spans="1:23" ht="23.1" customHeight="1">
      <c r="A29" s="421"/>
      <c r="B29" s="358"/>
      <c r="C29" s="469" t="str">
        <f>HLOOKUP($A$28,$H$2:$S$9,3)</f>
        <v>※スピードは９５％の速さ</v>
      </c>
      <c r="D29" s="447"/>
      <c r="E29" s="387"/>
      <c r="F29" s="358"/>
      <c r="G29" s="358"/>
      <c r="H29" s="395">
        <v>1</v>
      </c>
      <c r="I29" s="358">
        <v>2</v>
      </c>
      <c r="J29" s="358">
        <v>3</v>
      </c>
      <c r="K29" s="358">
        <v>4</v>
      </c>
      <c r="L29" s="358">
        <v>5</v>
      </c>
      <c r="M29" s="358">
        <v>6</v>
      </c>
      <c r="N29" s="358">
        <v>7</v>
      </c>
      <c r="O29" s="358">
        <v>8</v>
      </c>
      <c r="P29" s="358"/>
      <c r="Q29" s="358"/>
      <c r="R29" s="358"/>
      <c r="S29" s="358"/>
      <c r="T29" s="358"/>
      <c r="U29" s="358"/>
      <c r="V29" s="358"/>
      <c r="W29" s="358"/>
    </row>
    <row r="30" spans="1:23" ht="23.1" customHeight="1">
      <c r="A30" s="421"/>
      <c r="B30" s="358"/>
      <c r="C30" s="469" t="str">
        <f>HLOOKUP($A$28,$H$2:$S$9,4)</f>
        <v>※休息時間は１5分</v>
      </c>
      <c r="D30" s="447"/>
      <c r="E30" s="584" t="s">
        <v>321</v>
      </c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</row>
    <row r="31" spans="1:23" ht="23.1" customHeight="1">
      <c r="A31" s="421"/>
      <c r="B31" s="358"/>
      <c r="C31" s="469" t="str">
        <f>HLOOKUP($A$28,$H$2:$S$9,5)</f>
        <v>※例　男子２６秒　女子３０秒</v>
      </c>
      <c r="D31" s="447"/>
      <c r="E31" s="415" t="s">
        <v>322</v>
      </c>
      <c r="F31" s="358"/>
      <c r="G31" s="358"/>
      <c r="H31" s="358"/>
      <c r="I31" s="358"/>
      <c r="J31" s="358"/>
      <c r="K31" s="358"/>
      <c r="L31" s="358"/>
      <c r="M31" s="358"/>
      <c r="N31" s="358"/>
      <c r="O31" s="358"/>
      <c r="P31" s="358"/>
      <c r="Q31" s="358"/>
      <c r="R31" s="358"/>
      <c r="S31" s="358"/>
      <c r="T31" s="358"/>
      <c r="U31" s="358"/>
      <c r="V31" s="358"/>
      <c r="W31" s="358"/>
    </row>
    <row r="32" spans="1:23" ht="23.1" customHeight="1">
      <c r="A32" s="421"/>
      <c r="B32" s="358"/>
      <c r="C32" s="469" t="str">
        <f>HLOOKUP($A$28,$H$2:$S$9,6)</f>
        <v>※レペテーションでの全力走</v>
      </c>
      <c r="D32" s="447"/>
      <c r="E32" s="585"/>
      <c r="F32" s="358"/>
      <c r="G32" s="358"/>
      <c r="H32" s="358"/>
      <c r="I32" s="358"/>
      <c r="J32" s="358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58"/>
      <c r="W32" s="358"/>
    </row>
    <row r="33" spans="1:5" ht="23.1" customHeight="1">
      <c r="A33" s="421"/>
      <c r="B33" s="358"/>
      <c r="C33" s="469" t="str">
        <f>HLOOKUP($A$28,$H$2:$S$9,7)</f>
        <v>※レース感覚での筋スピード持久力</v>
      </c>
      <c r="D33" s="447"/>
      <c r="E33" s="448"/>
    </row>
    <row r="34" spans="1:5" ht="23.1" customHeight="1">
      <c r="A34" s="421"/>
      <c r="B34" s="358"/>
      <c r="C34" s="446"/>
      <c r="D34" s="447"/>
      <c r="E34" s="448"/>
    </row>
    <row r="35" spans="1:5" ht="23.1" customHeight="1">
      <c r="A35" s="421"/>
      <c r="B35" s="358"/>
      <c r="C35" s="425" t="s">
        <v>438</v>
      </c>
      <c r="D35" s="426" t="s">
        <v>721</v>
      </c>
      <c r="E35" s="448"/>
    </row>
    <row r="36" spans="1:5" ht="23.1" customHeight="1" thickBot="1">
      <c r="A36" s="421"/>
      <c r="B36" s="358"/>
      <c r="C36" s="450" t="s">
        <v>440</v>
      </c>
      <c r="D36" s="451" t="s">
        <v>326</v>
      </c>
      <c r="E36" s="452"/>
    </row>
    <row r="37" spans="1:5" ht="23.1" customHeight="1" thickTop="1" thickBot="1">
      <c r="A37" s="483"/>
      <c r="B37" s="358"/>
      <c r="C37" s="358"/>
      <c r="D37" s="358"/>
      <c r="E37" s="358"/>
    </row>
    <row r="38" spans="1:5" ht="23.1" customHeight="1" thickTop="1" thickBot="1">
      <c r="A38" s="422"/>
      <c r="B38" s="358"/>
      <c r="C38" s="383" t="s">
        <v>327</v>
      </c>
      <c r="D38" s="384" t="s">
        <v>328</v>
      </c>
      <c r="E38" s="385" t="s">
        <v>329</v>
      </c>
    </row>
    <row r="39" spans="1:5" ht="23.1" customHeight="1">
      <c r="A39" s="421"/>
      <c r="B39" s="358"/>
      <c r="C39" s="369" t="s">
        <v>722</v>
      </c>
      <c r="D39" s="386" t="s">
        <v>722</v>
      </c>
      <c r="E39" s="387" t="s">
        <v>332</v>
      </c>
    </row>
    <row r="40" spans="1:5" ht="23.1" customHeight="1">
      <c r="A40" s="421"/>
      <c r="B40" s="358"/>
      <c r="C40" s="388" t="s">
        <v>723</v>
      </c>
      <c r="D40" s="389" t="s">
        <v>723</v>
      </c>
      <c r="E40" s="408" t="s">
        <v>620</v>
      </c>
    </row>
    <row r="41" spans="1:5" ht="23.1" customHeight="1">
      <c r="A41" s="421"/>
      <c r="B41" s="358"/>
      <c r="C41" s="388" t="s">
        <v>584</v>
      </c>
      <c r="D41" s="389" t="s">
        <v>584</v>
      </c>
      <c r="E41" s="408" t="s">
        <v>333</v>
      </c>
    </row>
    <row r="42" spans="1:5" ht="23.1" customHeight="1">
      <c r="A42" s="421"/>
      <c r="B42" s="358"/>
      <c r="C42" s="388"/>
      <c r="D42" s="389"/>
      <c r="E42" s="408" t="s">
        <v>621</v>
      </c>
    </row>
    <row r="43" spans="1:5" ht="23.1" customHeight="1">
      <c r="A43" s="421"/>
      <c r="B43" s="358"/>
      <c r="C43" s="369" t="s">
        <v>700</v>
      </c>
      <c r="D43" s="370" t="s">
        <v>335</v>
      </c>
      <c r="E43" s="408" t="s">
        <v>282</v>
      </c>
    </row>
    <row r="44" spans="1:5" ht="23.1" customHeight="1">
      <c r="A44" s="421"/>
      <c r="B44" s="358"/>
      <c r="C44" s="401" t="s">
        <v>724</v>
      </c>
      <c r="D44" s="370" t="s">
        <v>271</v>
      </c>
      <c r="E44" s="408" t="s">
        <v>337</v>
      </c>
    </row>
    <row r="45" spans="1:5" ht="23.1" customHeight="1">
      <c r="A45" s="421"/>
      <c r="B45" s="358"/>
      <c r="C45" s="401" t="s">
        <v>725</v>
      </c>
      <c r="D45" s="370" t="s">
        <v>275</v>
      </c>
      <c r="E45" s="408" t="s">
        <v>338</v>
      </c>
    </row>
    <row r="46" spans="1:5" ht="23.1" customHeight="1">
      <c r="A46" s="421"/>
      <c r="B46" s="358"/>
      <c r="C46" s="401" t="s">
        <v>726</v>
      </c>
      <c r="D46" s="389" t="s">
        <v>279</v>
      </c>
      <c r="E46" s="408" t="s">
        <v>339</v>
      </c>
    </row>
    <row r="47" spans="1:5" ht="23.1" customHeight="1">
      <c r="A47" s="421"/>
      <c r="B47" s="358"/>
      <c r="C47" s="403"/>
      <c r="D47" s="389" t="s">
        <v>281</v>
      </c>
      <c r="E47" s="408"/>
    </row>
    <row r="48" spans="1:5" ht="23.1" customHeight="1">
      <c r="A48" s="421"/>
      <c r="B48" s="358"/>
      <c r="C48" s="403"/>
      <c r="D48" s="370" t="s">
        <v>340</v>
      </c>
      <c r="E48" s="406" t="s">
        <v>727</v>
      </c>
    </row>
    <row r="49" spans="1:5" ht="23.1" customHeight="1">
      <c r="A49" s="421"/>
      <c r="B49" s="358"/>
      <c r="C49" s="402" t="s">
        <v>728</v>
      </c>
      <c r="D49" s="370" t="s">
        <v>342</v>
      </c>
      <c r="E49" s="407" t="s">
        <v>661</v>
      </c>
    </row>
    <row r="50" spans="1:5" ht="23.1" customHeight="1">
      <c r="A50" s="421"/>
      <c r="B50" s="358"/>
      <c r="C50" s="402" t="s">
        <v>357</v>
      </c>
      <c r="D50" s="398" t="s">
        <v>343</v>
      </c>
      <c r="E50" s="409"/>
    </row>
    <row r="51" spans="1:5" ht="23.1" customHeight="1">
      <c r="A51" s="421"/>
      <c r="B51" s="358"/>
      <c r="C51" s="402" t="s">
        <v>634</v>
      </c>
      <c r="D51" s="391" t="s">
        <v>307</v>
      </c>
      <c r="E51" s="407" t="s">
        <v>729</v>
      </c>
    </row>
    <row r="52" spans="1:5" ht="23.1" customHeight="1">
      <c r="A52" s="421"/>
      <c r="B52" s="358"/>
      <c r="C52" s="402" t="s">
        <v>635</v>
      </c>
      <c r="D52" s="391" t="s">
        <v>316</v>
      </c>
      <c r="E52" s="407" t="s">
        <v>730</v>
      </c>
    </row>
    <row r="53" spans="1:5" ht="23.1" customHeight="1">
      <c r="A53" s="421"/>
      <c r="B53" s="358"/>
      <c r="C53" s="403"/>
      <c r="D53" s="391" t="s">
        <v>318</v>
      </c>
      <c r="E53" s="407" t="s">
        <v>731</v>
      </c>
    </row>
    <row r="54" spans="1:5" ht="23.1" customHeight="1">
      <c r="A54" s="461" t="s">
        <v>471</v>
      </c>
      <c r="B54" s="358"/>
      <c r="C54" s="403"/>
      <c r="D54" s="413" t="s">
        <v>602</v>
      </c>
      <c r="E54" s="409"/>
    </row>
    <row r="55" spans="1:5" ht="23.1" customHeight="1">
      <c r="A55" s="141">
        <f>A28+1</f>
        <v>10</v>
      </c>
      <c r="B55" s="358"/>
      <c r="C55" s="369"/>
      <c r="D55" s="413" t="s">
        <v>603</v>
      </c>
      <c r="E55" s="404" t="s">
        <v>732</v>
      </c>
    </row>
    <row r="56" spans="1:5" ht="23.1" customHeight="1">
      <c r="A56" s="365"/>
      <c r="B56" s="358"/>
      <c r="C56" s="388"/>
      <c r="D56" s="413" t="s">
        <v>604</v>
      </c>
      <c r="E56" s="405" t="s">
        <v>417</v>
      </c>
    </row>
    <row r="57" spans="1:5" ht="23.1" customHeight="1">
      <c r="A57" s="365"/>
      <c r="B57" s="358"/>
      <c r="C57" s="388"/>
      <c r="D57" s="413" t="s">
        <v>614</v>
      </c>
      <c r="E57" s="405" t="s">
        <v>424</v>
      </c>
    </row>
    <row r="58" spans="1:5" ht="23.1" customHeight="1">
      <c r="A58" s="365"/>
      <c r="B58" s="358"/>
      <c r="C58" s="388"/>
      <c r="D58" s="413" t="s">
        <v>615</v>
      </c>
      <c r="E58" s="405" t="s">
        <v>733</v>
      </c>
    </row>
    <row r="59" spans="1:5" ht="23.1" customHeight="1">
      <c r="A59" s="365"/>
      <c r="B59" s="358"/>
      <c r="C59" s="388"/>
      <c r="D59" s="413" t="s">
        <v>616</v>
      </c>
      <c r="E59" s="409"/>
    </row>
    <row r="60" spans="1:5" ht="23.1" customHeight="1">
      <c r="A60" s="365"/>
      <c r="B60" s="358"/>
      <c r="C60" s="388"/>
      <c r="D60" s="413" t="s">
        <v>608</v>
      </c>
      <c r="E60" s="410"/>
    </row>
    <row r="61" spans="1:5" ht="23.1" customHeight="1">
      <c r="A61" s="365"/>
      <c r="B61" s="358"/>
      <c r="C61" s="369" t="s">
        <v>734</v>
      </c>
      <c r="D61" s="394" t="s">
        <v>439</v>
      </c>
      <c r="E61" s="371" t="s">
        <v>721</v>
      </c>
    </row>
    <row r="62" spans="1:5" ht="23.1" customHeight="1">
      <c r="A62" s="365"/>
      <c r="B62" s="358"/>
      <c r="C62" s="369" t="s">
        <v>326</v>
      </c>
      <c r="D62" s="398" t="s">
        <v>326</v>
      </c>
      <c r="E62" s="371" t="s">
        <v>326</v>
      </c>
    </row>
    <row r="63" spans="1:5" ht="23.1" customHeight="1" thickBot="1">
      <c r="A63" s="365"/>
      <c r="B63" s="358"/>
      <c r="C63" s="390"/>
      <c r="D63" s="414"/>
      <c r="E63" s="411"/>
    </row>
    <row r="64" spans="1:5" ht="23.1" customHeight="1" thickTop="1">
      <c r="A64" s="358"/>
      <c r="B64" s="358"/>
      <c r="C64" s="358"/>
      <c r="D64" s="358"/>
      <c r="E64" s="358"/>
    </row>
    <row r="67" spans="3:3" ht="14.25">
      <c r="C67" s="412" t="s">
        <v>735</v>
      </c>
    </row>
    <row r="68" spans="3:3" ht="14.25">
      <c r="C68" s="412" t="s">
        <v>736</v>
      </c>
    </row>
  </sheetData>
  <phoneticPr fontId="36"/>
  <hyperlinks>
    <hyperlink ref="E31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0"/>
  <sheetViews>
    <sheetView workbookViewId="0"/>
  </sheetViews>
  <sheetFormatPr defaultRowHeight="13.5"/>
  <cols>
    <col min="1" max="1" width="3.625" customWidth="1"/>
    <col min="3" max="4" width="45.625" customWidth="1"/>
    <col min="5" max="5" width="51.875" customWidth="1"/>
  </cols>
  <sheetData>
    <row r="1" spans="1:19" ht="24.75" thickBot="1">
      <c r="A1" s="416"/>
      <c r="B1" s="417"/>
      <c r="C1" s="464" t="s">
        <v>59</v>
      </c>
      <c r="D1" s="417" t="s">
        <v>737</v>
      </c>
      <c r="E1" s="422" t="s">
        <v>476</v>
      </c>
      <c r="F1" s="416"/>
      <c r="G1" s="416"/>
      <c r="H1" s="453" t="s">
        <v>738</v>
      </c>
      <c r="I1" s="416"/>
      <c r="J1" s="416"/>
      <c r="K1" s="416"/>
      <c r="L1" s="457"/>
      <c r="M1" s="416"/>
      <c r="N1" s="416"/>
      <c r="O1" s="416"/>
      <c r="P1" s="416"/>
      <c r="Q1" s="416"/>
      <c r="R1" s="416"/>
      <c r="S1" s="416"/>
    </row>
    <row r="2" spans="1:19" ht="23.1" customHeight="1" thickTop="1">
      <c r="A2" s="416"/>
      <c r="B2" s="418" t="s">
        <v>177</v>
      </c>
      <c r="C2" s="419" t="s">
        <v>13</v>
      </c>
      <c r="D2" s="424" t="s">
        <v>178</v>
      </c>
      <c r="E2" s="423" t="s">
        <v>179</v>
      </c>
      <c r="F2" s="416"/>
      <c r="G2" s="416" t="s">
        <v>739</v>
      </c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</row>
    <row r="3" spans="1:19" ht="23.1" customHeight="1">
      <c r="A3" s="416"/>
      <c r="B3" s="438" t="s">
        <v>19</v>
      </c>
      <c r="C3" s="420" t="s">
        <v>74</v>
      </c>
      <c r="D3" s="428" t="s">
        <v>360</v>
      </c>
      <c r="E3" s="429" t="s">
        <v>361</v>
      </c>
      <c r="F3" s="416"/>
      <c r="G3" s="416" t="s">
        <v>740</v>
      </c>
      <c r="H3" s="454">
        <v>1</v>
      </c>
      <c r="I3" s="454">
        <v>2</v>
      </c>
      <c r="J3" s="454">
        <v>3</v>
      </c>
      <c r="K3" s="455">
        <v>4</v>
      </c>
      <c r="L3" s="455">
        <v>5</v>
      </c>
      <c r="M3" s="455">
        <v>6</v>
      </c>
      <c r="N3" s="455">
        <v>7</v>
      </c>
      <c r="O3" s="455">
        <v>8</v>
      </c>
      <c r="P3" s="416">
        <v>9</v>
      </c>
      <c r="Q3" s="462">
        <v>10</v>
      </c>
      <c r="R3" s="416">
        <v>11</v>
      </c>
      <c r="S3" s="416">
        <v>12</v>
      </c>
    </row>
    <row r="4" spans="1:19" ht="23.1" customHeight="1">
      <c r="A4" s="416"/>
      <c r="B4" s="432" t="s">
        <v>38</v>
      </c>
      <c r="C4" s="420" t="s">
        <v>81</v>
      </c>
      <c r="D4" s="428" t="s">
        <v>530</v>
      </c>
      <c r="E4" s="429" t="s">
        <v>531</v>
      </c>
      <c r="F4" s="416"/>
      <c r="G4" s="416" t="s">
        <v>57</v>
      </c>
      <c r="H4" s="453" t="s">
        <v>741</v>
      </c>
      <c r="I4" s="453" t="s">
        <v>742</v>
      </c>
      <c r="J4" s="453" t="s">
        <v>743</v>
      </c>
      <c r="K4" s="453" t="s">
        <v>743</v>
      </c>
      <c r="L4" s="453" t="s">
        <v>743</v>
      </c>
      <c r="M4" s="453" t="s">
        <v>743</v>
      </c>
      <c r="N4" s="453" t="s">
        <v>743</v>
      </c>
      <c r="O4" s="453" t="s">
        <v>743</v>
      </c>
      <c r="P4" s="453" t="s">
        <v>742</v>
      </c>
      <c r="Q4" s="453" t="s">
        <v>742</v>
      </c>
      <c r="R4" s="453" t="s">
        <v>741</v>
      </c>
      <c r="S4" s="453" t="s">
        <v>741</v>
      </c>
    </row>
    <row r="5" spans="1:19" ht="23.1" customHeight="1">
      <c r="A5" s="416"/>
      <c r="B5" s="433" t="s">
        <v>52</v>
      </c>
      <c r="C5" s="420" t="s">
        <v>57</v>
      </c>
      <c r="D5" s="428" t="s">
        <v>201</v>
      </c>
      <c r="E5" s="429" t="s">
        <v>202</v>
      </c>
      <c r="F5" s="416"/>
      <c r="G5" s="416" t="s">
        <v>744</v>
      </c>
      <c r="H5" s="454" t="s">
        <v>745</v>
      </c>
      <c r="I5" s="454" t="s">
        <v>746</v>
      </c>
      <c r="J5" s="454" t="s">
        <v>259</v>
      </c>
      <c r="K5" s="454" t="s">
        <v>259</v>
      </c>
      <c r="L5" s="454" t="s">
        <v>259</v>
      </c>
      <c r="M5" s="454" t="s">
        <v>259</v>
      </c>
      <c r="N5" s="454" t="s">
        <v>259</v>
      </c>
      <c r="O5" s="454" t="s">
        <v>259</v>
      </c>
      <c r="P5" s="454" t="s">
        <v>746</v>
      </c>
      <c r="Q5" s="454" t="s">
        <v>746</v>
      </c>
      <c r="R5" s="454" t="s">
        <v>745</v>
      </c>
      <c r="S5" s="454" t="s">
        <v>745</v>
      </c>
    </row>
    <row r="6" spans="1:19" ht="23.1" customHeight="1">
      <c r="A6" s="416"/>
      <c r="B6" s="434" t="s">
        <v>62</v>
      </c>
      <c r="C6" s="420" t="s">
        <v>96</v>
      </c>
      <c r="D6" s="428" t="s">
        <v>533</v>
      </c>
      <c r="E6" s="429" t="s">
        <v>747</v>
      </c>
      <c r="F6" s="416"/>
      <c r="G6" s="416" t="s">
        <v>748</v>
      </c>
      <c r="H6" s="454" t="s">
        <v>459</v>
      </c>
      <c r="I6" s="454" t="s">
        <v>459</v>
      </c>
      <c r="J6" s="454" t="s">
        <v>459</v>
      </c>
      <c r="K6" s="454" t="s">
        <v>459</v>
      </c>
      <c r="L6" s="454" t="s">
        <v>459</v>
      </c>
      <c r="M6" s="454" t="s">
        <v>459</v>
      </c>
      <c r="N6" s="454" t="s">
        <v>459</v>
      </c>
      <c r="O6" s="454" t="s">
        <v>459</v>
      </c>
      <c r="P6" s="454" t="s">
        <v>459</v>
      </c>
      <c r="Q6" s="454" t="s">
        <v>459</v>
      </c>
      <c r="R6" s="454" t="s">
        <v>459</v>
      </c>
      <c r="S6" s="454" t="s">
        <v>459</v>
      </c>
    </row>
    <row r="7" spans="1:19" ht="23.1" customHeight="1">
      <c r="A7" s="416"/>
      <c r="B7" s="435" t="s">
        <v>75</v>
      </c>
      <c r="C7" s="420" t="s">
        <v>37</v>
      </c>
      <c r="D7" s="428" t="s">
        <v>540</v>
      </c>
      <c r="E7" s="429" t="s">
        <v>541</v>
      </c>
      <c r="F7" s="416"/>
      <c r="G7" s="416" t="s">
        <v>51</v>
      </c>
      <c r="H7" s="454" t="s">
        <v>749</v>
      </c>
      <c r="I7" s="454" t="s">
        <v>750</v>
      </c>
      <c r="J7" s="454" t="s">
        <v>463</v>
      </c>
      <c r="K7" s="454" t="s">
        <v>463</v>
      </c>
      <c r="L7" s="454" t="s">
        <v>463</v>
      </c>
      <c r="M7" s="454" t="s">
        <v>463</v>
      </c>
      <c r="N7" s="454" t="s">
        <v>463</v>
      </c>
      <c r="O7" s="454" t="s">
        <v>463</v>
      </c>
      <c r="P7" s="454" t="s">
        <v>750</v>
      </c>
      <c r="Q7" s="454" t="s">
        <v>750</v>
      </c>
      <c r="R7" s="454" t="s">
        <v>749</v>
      </c>
      <c r="S7" s="454" t="s">
        <v>749</v>
      </c>
    </row>
    <row r="8" spans="1:19" ht="23.1" customHeight="1">
      <c r="A8" s="416"/>
      <c r="B8" s="437" t="s">
        <v>82</v>
      </c>
      <c r="C8" s="420" t="s">
        <v>51</v>
      </c>
      <c r="D8" s="428" t="s">
        <v>547</v>
      </c>
      <c r="E8" s="429" t="s">
        <v>548</v>
      </c>
      <c r="F8" s="416"/>
      <c r="G8" s="416" t="s">
        <v>61</v>
      </c>
      <c r="H8" s="454" t="s">
        <v>751</v>
      </c>
      <c r="I8" s="454" t="s">
        <v>752</v>
      </c>
      <c r="J8" s="454" t="s">
        <v>753</v>
      </c>
      <c r="K8" s="454" t="s">
        <v>753</v>
      </c>
      <c r="L8" s="454" t="s">
        <v>753</v>
      </c>
      <c r="M8" s="454" t="s">
        <v>753</v>
      </c>
      <c r="N8" s="454" t="s">
        <v>753</v>
      </c>
      <c r="O8" s="454" t="s">
        <v>753</v>
      </c>
      <c r="P8" s="454" t="s">
        <v>752</v>
      </c>
      <c r="Q8" s="454" t="s">
        <v>752</v>
      </c>
      <c r="R8" s="454" t="s">
        <v>751</v>
      </c>
      <c r="S8" s="454" t="s">
        <v>751</v>
      </c>
    </row>
    <row r="9" spans="1:19" ht="23.1" customHeight="1" thickBot="1">
      <c r="A9" s="416"/>
      <c r="B9" s="436" t="s">
        <v>91</v>
      </c>
      <c r="C9" s="474" t="s">
        <v>61</v>
      </c>
      <c r="D9" s="430" t="s">
        <v>201</v>
      </c>
      <c r="E9" s="431" t="s">
        <v>201</v>
      </c>
      <c r="F9" s="416"/>
      <c r="G9" s="416"/>
      <c r="H9" s="454">
        <v>1</v>
      </c>
      <c r="I9" s="454">
        <v>2</v>
      </c>
      <c r="J9" s="454">
        <v>3</v>
      </c>
      <c r="K9" s="455">
        <v>4</v>
      </c>
      <c r="L9" s="455">
        <v>5</v>
      </c>
      <c r="M9" s="455">
        <v>6</v>
      </c>
      <c r="N9" s="455">
        <v>7</v>
      </c>
      <c r="O9" s="455">
        <v>8</v>
      </c>
      <c r="P9" s="416">
        <v>9</v>
      </c>
      <c r="Q9" s="462">
        <v>10</v>
      </c>
      <c r="R9" s="416">
        <v>11</v>
      </c>
      <c r="S9" s="416">
        <v>12</v>
      </c>
    </row>
    <row r="10" spans="1:19" ht="23.1" customHeight="1" thickTop="1" thickBot="1">
      <c r="A10" s="416"/>
      <c r="B10" s="416"/>
      <c r="C10" s="416"/>
      <c r="D10" s="416"/>
      <c r="E10" s="416"/>
      <c r="F10" s="416"/>
      <c r="G10" s="421" t="s">
        <v>754</v>
      </c>
      <c r="H10" s="453" t="s">
        <v>742</v>
      </c>
      <c r="I10" s="453" t="s">
        <v>743</v>
      </c>
      <c r="J10" s="453" t="s">
        <v>755</v>
      </c>
      <c r="K10" s="453" t="s">
        <v>755</v>
      </c>
      <c r="L10" s="453" t="s">
        <v>755</v>
      </c>
      <c r="M10" s="453" t="s">
        <v>755</v>
      </c>
      <c r="N10" s="453" t="s">
        <v>755</v>
      </c>
      <c r="O10" s="453" t="s">
        <v>755</v>
      </c>
      <c r="P10" s="453" t="s">
        <v>743</v>
      </c>
      <c r="Q10" s="453" t="s">
        <v>743</v>
      </c>
      <c r="R10" s="453" t="s">
        <v>742</v>
      </c>
      <c r="S10" s="453" t="s">
        <v>742</v>
      </c>
    </row>
    <row r="11" spans="1:19" ht="23.1" customHeight="1" thickTop="1" thickBot="1">
      <c r="A11" s="422"/>
      <c r="B11" s="416"/>
      <c r="C11" s="439" t="s">
        <v>756</v>
      </c>
      <c r="D11" s="440" t="s">
        <v>757</v>
      </c>
      <c r="E11" s="441" t="s">
        <v>758</v>
      </c>
      <c r="F11" s="416"/>
      <c r="G11" s="416" t="s">
        <v>759</v>
      </c>
      <c r="H11" s="454" t="s">
        <v>746</v>
      </c>
      <c r="I11" s="454" t="s">
        <v>259</v>
      </c>
      <c r="J11" s="454" t="s">
        <v>760</v>
      </c>
      <c r="K11" s="454" t="s">
        <v>760</v>
      </c>
      <c r="L11" s="454" t="s">
        <v>760</v>
      </c>
      <c r="M11" s="454" t="s">
        <v>760</v>
      </c>
      <c r="N11" s="454" t="s">
        <v>760</v>
      </c>
      <c r="O11" s="454" t="s">
        <v>760</v>
      </c>
      <c r="P11" s="454" t="s">
        <v>259</v>
      </c>
      <c r="Q11" s="454" t="s">
        <v>259</v>
      </c>
      <c r="R11" s="454" t="s">
        <v>746</v>
      </c>
      <c r="S11" s="454" t="s">
        <v>746</v>
      </c>
    </row>
    <row r="12" spans="1:19" ht="23.1" customHeight="1">
      <c r="A12" s="421"/>
      <c r="B12" s="416"/>
      <c r="C12" s="478" t="s">
        <v>486</v>
      </c>
      <c r="D12" s="445" t="s">
        <v>486</v>
      </c>
      <c r="E12" s="427" t="s">
        <v>761</v>
      </c>
      <c r="F12" s="416"/>
      <c r="G12" s="416" t="s">
        <v>762</v>
      </c>
      <c r="H12" s="454" t="s">
        <v>459</v>
      </c>
      <c r="I12" s="454" t="s">
        <v>459</v>
      </c>
      <c r="J12" s="454" t="s">
        <v>459</v>
      </c>
      <c r="K12" s="454" t="s">
        <v>459</v>
      </c>
      <c r="L12" s="454" t="s">
        <v>459</v>
      </c>
      <c r="M12" s="454" t="s">
        <v>459</v>
      </c>
      <c r="N12" s="454" t="s">
        <v>459</v>
      </c>
      <c r="O12" s="454" t="s">
        <v>459</v>
      </c>
      <c r="P12" s="454" t="s">
        <v>459</v>
      </c>
      <c r="Q12" s="454" t="s">
        <v>459</v>
      </c>
      <c r="R12" s="454" t="s">
        <v>459</v>
      </c>
      <c r="S12" s="454" t="s">
        <v>459</v>
      </c>
    </row>
    <row r="13" spans="1:19" ht="23.1" customHeight="1">
      <c r="A13" s="421"/>
      <c r="B13" s="416"/>
      <c r="C13" s="446" t="s">
        <v>243</v>
      </c>
      <c r="D13" s="447" t="s">
        <v>243</v>
      </c>
      <c r="E13" s="448" t="s">
        <v>763</v>
      </c>
      <c r="F13" s="416"/>
      <c r="G13" s="416" t="s">
        <v>584</v>
      </c>
      <c r="H13" s="454" t="s">
        <v>750</v>
      </c>
      <c r="I13" s="454" t="s">
        <v>463</v>
      </c>
      <c r="J13" s="454" t="s">
        <v>764</v>
      </c>
      <c r="K13" s="454" t="s">
        <v>764</v>
      </c>
      <c r="L13" s="454" t="s">
        <v>764</v>
      </c>
      <c r="M13" s="454" t="s">
        <v>764</v>
      </c>
      <c r="N13" s="454" t="s">
        <v>764</v>
      </c>
      <c r="O13" s="454" t="s">
        <v>764</v>
      </c>
      <c r="P13" s="454" t="s">
        <v>463</v>
      </c>
      <c r="Q13" s="454" t="s">
        <v>463</v>
      </c>
      <c r="R13" s="454" t="s">
        <v>750</v>
      </c>
      <c r="S13" s="454" t="s">
        <v>750</v>
      </c>
    </row>
    <row r="14" spans="1:19" ht="23.1" customHeight="1">
      <c r="A14" s="421"/>
      <c r="B14" s="416"/>
      <c r="C14" s="459" t="s">
        <v>255</v>
      </c>
      <c r="D14" s="447" t="s">
        <v>255</v>
      </c>
      <c r="E14" s="448"/>
      <c r="F14" s="416"/>
      <c r="G14" s="416"/>
      <c r="H14" s="454" t="s">
        <v>752</v>
      </c>
      <c r="I14" s="454" t="s">
        <v>753</v>
      </c>
      <c r="J14" s="454" t="s">
        <v>765</v>
      </c>
      <c r="K14" s="454" t="s">
        <v>765</v>
      </c>
      <c r="L14" s="454" t="s">
        <v>765</v>
      </c>
      <c r="M14" s="454" t="s">
        <v>765</v>
      </c>
      <c r="N14" s="454" t="s">
        <v>765</v>
      </c>
      <c r="O14" s="454" t="s">
        <v>765</v>
      </c>
      <c r="P14" s="454" t="s">
        <v>753</v>
      </c>
      <c r="Q14" s="454" t="s">
        <v>753</v>
      </c>
      <c r="R14" s="454" t="s">
        <v>752</v>
      </c>
      <c r="S14" s="454" t="s">
        <v>752</v>
      </c>
    </row>
    <row r="15" spans="1:19" ht="23.1" customHeight="1">
      <c r="A15" s="421"/>
      <c r="B15" s="416"/>
      <c r="C15" s="482" t="s">
        <v>553</v>
      </c>
      <c r="D15" s="447"/>
      <c r="E15" s="448"/>
      <c r="F15" s="416"/>
      <c r="G15" s="416" t="s">
        <v>766</v>
      </c>
      <c r="H15" s="454">
        <v>1</v>
      </c>
      <c r="I15" s="454">
        <v>2</v>
      </c>
      <c r="J15" s="454">
        <v>3</v>
      </c>
      <c r="K15" s="455">
        <v>4</v>
      </c>
      <c r="L15" s="455">
        <v>5</v>
      </c>
      <c r="M15" s="455">
        <v>6</v>
      </c>
      <c r="N15" s="455">
        <v>7</v>
      </c>
      <c r="O15" s="455">
        <v>8</v>
      </c>
      <c r="P15" s="416">
        <v>9</v>
      </c>
      <c r="Q15" s="462">
        <v>10</v>
      </c>
      <c r="R15" s="416">
        <v>11</v>
      </c>
      <c r="S15" s="416">
        <v>12</v>
      </c>
    </row>
    <row r="16" spans="1:19" ht="23.1" customHeight="1">
      <c r="A16" s="421"/>
      <c r="B16" s="416"/>
      <c r="C16" s="477" t="s">
        <v>361</v>
      </c>
      <c r="D16" s="421" t="s">
        <v>531</v>
      </c>
      <c r="E16" s="427" t="s">
        <v>767</v>
      </c>
      <c r="F16" s="416"/>
      <c r="G16" s="416" t="s">
        <v>768</v>
      </c>
      <c r="H16" s="453" t="s">
        <v>766</v>
      </c>
      <c r="I16" s="453" t="s">
        <v>766</v>
      </c>
      <c r="J16" s="453" t="s">
        <v>766</v>
      </c>
      <c r="K16" s="453" t="s">
        <v>766</v>
      </c>
      <c r="L16" s="453" t="s">
        <v>766</v>
      </c>
      <c r="M16" s="453" t="s">
        <v>766</v>
      </c>
      <c r="N16" s="453" t="s">
        <v>766</v>
      </c>
      <c r="O16" s="453" t="s">
        <v>766</v>
      </c>
      <c r="P16" s="453" t="s">
        <v>766</v>
      </c>
      <c r="Q16" s="453" t="s">
        <v>766</v>
      </c>
      <c r="R16" s="453" t="s">
        <v>766</v>
      </c>
      <c r="S16" s="453" t="s">
        <v>766</v>
      </c>
    </row>
    <row r="17" spans="1:20" ht="23.1" customHeight="1">
      <c r="A17" s="421"/>
      <c r="B17" s="416"/>
      <c r="C17" s="468" t="str">
        <f>HLOOKUP($A$28,$H$15:$S$22,2)</f>
        <v>②10000mビルドアップ　　50分　　　　　</v>
      </c>
      <c r="D17" s="470" t="str">
        <f>HLOOKUP($A$28,$H$25:$S$32,2)</f>
        <v>②8000mﾋﾞﾙﾄﾞ　　40分</v>
      </c>
      <c r="E17" s="448" t="s">
        <v>770</v>
      </c>
      <c r="F17" s="416"/>
      <c r="G17" s="416" t="s">
        <v>771</v>
      </c>
      <c r="H17" s="454" t="s">
        <v>768</v>
      </c>
      <c r="I17" s="454" t="s">
        <v>768</v>
      </c>
      <c r="J17" s="454" t="s">
        <v>768</v>
      </c>
      <c r="K17" s="454" t="s">
        <v>768</v>
      </c>
      <c r="L17" s="454" t="s">
        <v>768</v>
      </c>
      <c r="M17" s="454" t="s">
        <v>768</v>
      </c>
      <c r="N17" s="454" t="s">
        <v>768</v>
      </c>
      <c r="O17" s="454" t="s">
        <v>768</v>
      </c>
      <c r="P17" s="454" t="s">
        <v>768</v>
      </c>
      <c r="Q17" s="454" t="s">
        <v>768</v>
      </c>
      <c r="R17" s="454" t="s">
        <v>768</v>
      </c>
      <c r="S17" s="454" t="s">
        <v>768</v>
      </c>
      <c r="T17" s="416"/>
    </row>
    <row r="18" spans="1:20" ht="23.1" customHeight="1">
      <c r="A18" s="421"/>
      <c r="B18" s="416"/>
      <c r="C18" s="469" t="str">
        <f>HLOOKUP($A$28,$H$15:$S$22,3)</f>
        <v>※最初の4000ｍ　1000mを3分40秒のペース</v>
      </c>
      <c r="D18" s="465" t="str">
        <f>HLOOKUP($A$28,$H$25:$S$32,3)</f>
        <v>※最初の2000ｍ　1000mを3分30秒のペース</v>
      </c>
      <c r="E18" s="448" t="s">
        <v>773</v>
      </c>
      <c r="F18" s="416"/>
      <c r="G18" s="416" t="s">
        <v>774</v>
      </c>
      <c r="H18" s="454" t="s">
        <v>771</v>
      </c>
      <c r="I18" s="454" t="s">
        <v>771</v>
      </c>
      <c r="J18" s="454" t="s">
        <v>771</v>
      </c>
      <c r="K18" s="454" t="s">
        <v>771</v>
      </c>
      <c r="L18" s="454" t="s">
        <v>771</v>
      </c>
      <c r="M18" s="454" t="s">
        <v>771</v>
      </c>
      <c r="N18" s="454" t="s">
        <v>771</v>
      </c>
      <c r="O18" s="454" t="s">
        <v>771</v>
      </c>
      <c r="P18" s="454" t="s">
        <v>771</v>
      </c>
      <c r="Q18" s="454" t="s">
        <v>771</v>
      </c>
      <c r="R18" s="454" t="s">
        <v>771</v>
      </c>
      <c r="S18" s="454" t="s">
        <v>771</v>
      </c>
      <c r="T18" s="416"/>
    </row>
    <row r="19" spans="1:20" ht="23.1" customHeight="1">
      <c r="A19" s="421"/>
      <c r="B19" s="416"/>
      <c r="C19" s="469" t="str">
        <f>HLOOKUP($A$28,$H$15:$S$22,4)</f>
        <v>※次の2000ｍ　　1000mを3分30秒のペース</v>
      </c>
      <c r="D19" s="465" t="str">
        <f>HLOOKUP($A$28,$H$25:$S$32,4)</f>
        <v>※次の2000ｍ　　1000mを3分20秒のペース</v>
      </c>
      <c r="E19" s="448"/>
      <c r="F19" s="416"/>
      <c r="G19" s="416" t="s">
        <v>776</v>
      </c>
      <c r="H19" s="454" t="s">
        <v>774</v>
      </c>
      <c r="I19" s="454" t="s">
        <v>774</v>
      </c>
      <c r="J19" s="454" t="s">
        <v>774</v>
      </c>
      <c r="K19" s="454" t="s">
        <v>774</v>
      </c>
      <c r="L19" s="454" t="s">
        <v>774</v>
      </c>
      <c r="M19" s="454" t="s">
        <v>774</v>
      </c>
      <c r="N19" s="454" t="s">
        <v>774</v>
      </c>
      <c r="O19" s="454" t="s">
        <v>774</v>
      </c>
      <c r="P19" s="454" t="s">
        <v>774</v>
      </c>
      <c r="Q19" s="454" t="s">
        <v>774</v>
      </c>
      <c r="R19" s="454" t="s">
        <v>774</v>
      </c>
      <c r="S19" s="454" t="s">
        <v>774</v>
      </c>
      <c r="T19" s="416"/>
    </row>
    <row r="20" spans="1:20" ht="23.1" customHeight="1">
      <c r="A20" s="421"/>
      <c r="B20" s="416"/>
      <c r="C20" s="469" t="str">
        <f>HLOOKUP($A$28,$H$15:$S$22,5)</f>
        <v>※次の2000m　　1000mを3分20秒のペース</v>
      </c>
      <c r="D20" s="465" t="str">
        <f>HLOOKUP($A$28,$H$25:$S$32,5)</f>
        <v>※次の2000ｍ　　1000mを3分10秒のペース</v>
      </c>
      <c r="E20" s="448"/>
      <c r="F20" s="416"/>
      <c r="G20" s="416"/>
      <c r="H20" s="454" t="s">
        <v>776</v>
      </c>
      <c r="I20" s="454" t="s">
        <v>776</v>
      </c>
      <c r="J20" s="454" t="s">
        <v>776</v>
      </c>
      <c r="K20" s="454" t="s">
        <v>776</v>
      </c>
      <c r="L20" s="454" t="s">
        <v>776</v>
      </c>
      <c r="M20" s="454" t="s">
        <v>776</v>
      </c>
      <c r="N20" s="454" t="s">
        <v>776</v>
      </c>
      <c r="O20" s="454" t="s">
        <v>776</v>
      </c>
      <c r="P20" s="454" t="s">
        <v>776</v>
      </c>
      <c r="Q20" s="454" t="s">
        <v>776</v>
      </c>
      <c r="R20" s="454" t="s">
        <v>776</v>
      </c>
      <c r="S20" s="454" t="s">
        <v>776</v>
      </c>
      <c r="T20" s="416"/>
    </row>
    <row r="21" spans="1:20" ht="23.1" customHeight="1">
      <c r="A21" s="421"/>
      <c r="B21" s="416"/>
      <c r="C21" s="469" t="str">
        <f>HLOOKUP($A$28,$H$15:$S$22,6)</f>
        <v>※次の2000m　　1000mを3分10秒のペース</v>
      </c>
      <c r="D21" s="465" t="str">
        <f>HLOOKUP($A$28,$H$25:$S$32,6)</f>
        <v>※次の2000ｍ　　1000mを3分00秒のペース</v>
      </c>
      <c r="E21" s="427" t="s">
        <v>779</v>
      </c>
      <c r="F21" s="416"/>
      <c r="G21" s="416" t="s">
        <v>566</v>
      </c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16"/>
    </row>
    <row r="22" spans="1:20" ht="23.1" customHeight="1">
      <c r="A22" s="421"/>
      <c r="B22" s="416"/>
      <c r="C22" s="469"/>
      <c r="D22" s="465">
        <f>HLOOKUP($A$28,$H$25:$S$32,7)</f>
        <v>0</v>
      </c>
      <c r="E22" s="448" t="s">
        <v>780</v>
      </c>
      <c r="F22" s="416"/>
      <c r="G22" s="416"/>
      <c r="H22" s="455" t="s">
        <v>566</v>
      </c>
      <c r="I22" s="455" t="s">
        <v>566</v>
      </c>
      <c r="J22" s="455" t="s">
        <v>566</v>
      </c>
      <c r="K22" s="455" t="s">
        <v>566</v>
      </c>
      <c r="L22" s="455" t="s">
        <v>566</v>
      </c>
      <c r="M22" s="455" t="s">
        <v>566</v>
      </c>
      <c r="N22" s="455" t="s">
        <v>566</v>
      </c>
      <c r="O22" s="455" t="s">
        <v>566</v>
      </c>
      <c r="P22" s="455" t="s">
        <v>566</v>
      </c>
      <c r="Q22" s="455" t="s">
        <v>566</v>
      </c>
      <c r="R22" s="455" t="s">
        <v>566</v>
      </c>
      <c r="S22" s="455" t="s">
        <v>566</v>
      </c>
      <c r="T22" s="416"/>
    </row>
    <row r="23" spans="1:20" ht="23.1" customHeight="1">
      <c r="A23" s="421"/>
      <c r="B23" s="416"/>
      <c r="C23" s="469" t="str">
        <f>HLOOKUP($A$28,$H$15:$S$22,8)</f>
        <v>※特にラスト400mはスパートする。</v>
      </c>
      <c r="D23" s="465" t="str">
        <f>HLOOKUP($A$28,$H$25:$S$32,8)</f>
        <v>※特にラスト400mはスパートする。</v>
      </c>
      <c r="E23" s="448"/>
      <c r="F23" s="416"/>
      <c r="G23" s="416" t="s">
        <v>781</v>
      </c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  <c r="T23" s="416"/>
    </row>
    <row r="24" spans="1:20" ht="23.1" customHeight="1">
      <c r="A24" s="421"/>
      <c r="B24" s="416"/>
      <c r="C24" s="479"/>
      <c r="D24" s="447"/>
      <c r="E24" s="448" t="s">
        <v>782</v>
      </c>
      <c r="F24" s="416"/>
      <c r="G24" s="416" t="s">
        <v>569</v>
      </c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  <c r="T24" s="416"/>
    </row>
    <row r="25" spans="1:20" ht="23.1" customHeight="1">
      <c r="A25" s="421"/>
      <c r="B25" s="416"/>
      <c r="C25" s="425" t="s">
        <v>783</v>
      </c>
      <c r="D25" s="426" t="s">
        <v>784</v>
      </c>
      <c r="E25" s="448" t="s">
        <v>785</v>
      </c>
      <c r="F25" s="416"/>
      <c r="G25" s="416" t="s">
        <v>786</v>
      </c>
      <c r="H25" s="454">
        <v>1</v>
      </c>
      <c r="I25" s="454">
        <v>2</v>
      </c>
      <c r="J25" s="454">
        <v>3</v>
      </c>
      <c r="K25" s="455">
        <v>4</v>
      </c>
      <c r="L25" s="455">
        <v>5</v>
      </c>
      <c r="M25" s="455">
        <v>6</v>
      </c>
      <c r="N25" s="455">
        <v>7</v>
      </c>
      <c r="O25" s="455">
        <v>8</v>
      </c>
      <c r="P25" s="416">
        <v>9</v>
      </c>
      <c r="Q25" s="462">
        <v>10</v>
      </c>
      <c r="R25" s="416">
        <v>11</v>
      </c>
      <c r="S25" s="416">
        <v>12</v>
      </c>
      <c r="T25" s="416"/>
    </row>
    <row r="26" spans="1:20" ht="23.1" customHeight="1">
      <c r="A26" s="421"/>
      <c r="B26" s="416"/>
      <c r="C26" s="468" t="str">
        <f>HLOOKUP($A$28,$H$55:$S$60,2)</f>
        <v>③2000ｍﾍﾟｰｽ走×3本　　　　50分　　　　　</v>
      </c>
      <c r="D26" s="475" t="s">
        <v>787</v>
      </c>
      <c r="E26" s="448" t="s">
        <v>788</v>
      </c>
      <c r="F26" s="416"/>
      <c r="G26" s="416" t="s">
        <v>789</v>
      </c>
      <c r="H26" s="421" t="s">
        <v>769</v>
      </c>
      <c r="I26" s="421" t="s">
        <v>769</v>
      </c>
      <c r="J26" s="421" t="s">
        <v>769</v>
      </c>
      <c r="K26" s="421" t="s">
        <v>769</v>
      </c>
      <c r="L26" s="421" t="s">
        <v>769</v>
      </c>
      <c r="M26" s="421" t="s">
        <v>769</v>
      </c>
      <c r="N26" s="421" t="s">
        <v>769</v>
      </c>
      <c r="O26" s="421" t="s">
        <v>769</v>
      </c>
      <c r="P26" s="421" t="s">
        <v>769</v>
      </c>
      <c r="Q26" s="421" t="s">
        <v>769</v>
      </c>
      <c r="R26" s="421" t="s">
        <v>769</v>
      </c>
      <c r="S26" s="421" t="s">
        <v>769</v>
      </c>
      <c r="T26" s="421" t="s">
        <v>769</v>
      </c>
    </row>
    <row r="27" spans="1:20" ht="23.1" customHeight="1">
      <c r="A27" s="460" t="s">
        <v>15</v>
      </c>
      <c r="B27" s="416"/>
      <c r="C27" s="469" t="str">
        <f>HLOOKUP($A$28,$H$55:$S$60,3)</f>
        <v>※休息時間は１0分</v>
      </c>
      <c r="D27" s="476" t="s">
        <v>790</v>
      </c>
      <c r="E27" s="448"/>
      <c r="F27" s="416"/>
      <c r="G27" s="416"/>
      <c r="H27" s="416" t="s">
        <v>772</v>
      </c>
      <c r="I27" s="416" t="s">
        <v>772</v>
      </c>
      <c r="J27" s="416" t="s">
        <v>772</v>
      </c>
      <c r="K27" s="416" t="s">
        <v>772</v>
      </c>
      <c r="L27" s="416" t="s">
        <v>772</v>
      </c>
      <c r="M27" s="416" t="s">
        <v>772</v>
      </c>
      <c r="N27" s="416" t="s">
        <v>772</v>
      </c>
      <c r="O27" s="416" t="s">
        <v>772</v>
      </c>
      <c r="P27" s="416" t="s">
        <v>772</v>
      </c>
      <c r="Q27" s="416" t="s">
        <v>772</v>
      </c>
      <c r="R27" s="416" t="s">
        <v>772</v>
      </c>
      <c r="S27" s="416" t="s">
        <v>772</v>
      </c>
      <c r="T27" s="416" t="s">
        <v>772</v>
      </c>
    </row>
    <row r="28" spans="1:20" ht="23.1" customHeight="1">
      <c r="A28" s="463">
        <f>'9月の練習計画'!B4</f>
        <v>38596</v>
      </c>
      <c r="B28" s="416"/>
      <c r="C28" s="469" t="str">
        <f>HLOOKUP($A$28,$H$55:$S$60,4)</f>
        <v>※集中力の養成</v>
      </c>
      <c r="D28" s="476" t="s">
        <v>569</v>
      </c>
      <c r="E28" s="448"/>
      <c r="F28" s="416"/>
      <c r="G28" s="416" t="s">
        <v>791</v>
      </c>
      <c r="H28" s="416" t="s">
        <v>775</v>
      </c>
      <c r="I28" s="416" t="s">
        <v>775</v>
      </c>
      <c r="J28" s="416" t="s">
        <v>775</v>
      </c>
      <c r="K28" s="416" t="s">
        <v>775</v>
      </c>
      <c r="L28" s="416" t="s">
        <v>775</v>
      </c>
      <c r="M28" s="416" t="s">
        <v>775</v>
      </c>
      <c r="N28" s="416" t="s">
        <v>775</v>
      </c>
      <c r="O28" s="416" t="s">
        <v>775</v>
      </c>
      <c r="P28" s="416" t="s">
        <v>775</v>
      </c>
      <c r="Q28" s="416" t="s">
        <v>775</v>
      </c>
      <c r="R28" s="416" t="s">
        <v>775</v>
      </c>
      <c r="S28" s="416" t="s">
        <v>775</v>
      </c>
      <c r="T28" s="416" t="s">
        <v>775</v>
      </c>
    </row>
    <row r="29" spans="1:20" ht="23.1" customHeight="1">
      <c r="A29" s="421"/>
      <c r="B29" s="416"/>
      <c r="C29" s="469" t="str">
        <f>HLOOKUP($A$28,$H$55:$S$60,5)</f>
        <v>※Aチーム6分30秒～6分50秒</v>
      </c>
      <c r="D29" s="476" t="s">
        <v>792</v>
      </c>
      <c r="E29" s="448"/>
      <c r="F29" s="416"/>
      <c r="G29" s="416" t="s">
        <v>326</v>
      </c>
      <c r="H29" s="416" t="s">
        <v>777</v>
      </c>
      <c r="I29" s="416" t="s">
        <v>777</v>
      </c>
      <c r="J29" s="416" t="s">
        <v>777</v>
      </c>
      <c r="K29" s="416" t="s">
        <v>777</v>
      </c>
      <c r="L29" s="416" t="s">
        <v>777</v>
      </c>
      <c r="M29" s="416" t="s">
        <v>777</v>
      </c>
      <c r="N29" s="416" t="s">
        <v>777</v>
      </c>
      <c r="O29" s="416" t="s">
        <v>777</v>
      </c>
      <c r="P29" s="416" t="s">
        <v>777</v>
      </c>
      <c r="Q29" s="416" t="s">
        <v>777</v>
      </c>
      <c r="R29" s="416" t="s">
        <v>777</v>
      </c>
      <c r="S29" s="416" t="s">
        <v>777</v>
      </c>
      <c r="T29" s="416" t="s">
        <v>777</v>
      </c>
    </row>
    <row r="30" spans="1:20" ht="23.1" customHeight="1">
      <c r="A30" s="421"/>
      <c r="B30" s="416"/>
      <c r="C30" s="469" t="str">
        <f>HLOOKUP($A$28,$H$55:$S$60,6)</f>
        <v>※Bチーム7分00秒～7分15秒</v>
      </c>
      <c r="D30" s="476" t="s">
        <v>793</v>
      </c>
      <c r="E30" s="448"/>
      <c r="F30" s="416"/>
      <c r="G30" s="421" t="s">
        <v>794</v>
      </c>
      <c r="H30" s="416" t="s">
        <v>778</v>
      </c>
      <c r="I30" s="416" t="s">
        <v>778</v>
      </c>
      <c r="J30" s="416" t="s">
        <v>778</v>
      </c>
      <c r="K30" s="416" t="s">
        <v>778</v>
      </c>
      <c r="L30" s="416" t="s">
        <v>778</v>
      </c>
      <c r="M30" s="416" t="s">
        <v>778</v>
      </c>
      <c r="N30" s="416" t="s">
        <v>778</v>
      </c>
      <c r="O30" s="416" t="s">
        <v>778</v>
      </c>
      <c r="P30" s="416" t="s">
        <v>778</v>
      </c>
      <c r="Q30" s="416" t="s">
        <v>778</v>
      </c>
      <c r="R30" s="416" t="s">
        <v>778</v>
      </c>
      <c r="S30" s="416" t="s">
        <v>778</v>
      </c>
      <c r="T30" s="416" t="s">
        <v>778</v>
      </c>
    </row>
    <row r="31" spans="1:20" ht="23.1" customHeight="1">
      <c r="A31" s="421"/>
      <c r="B31" s="416"/>
      <c r="C31" s="446"/>
      <c r="D31" s="447"/>
      <c r="E31" s="448"/>
      <c r="F31" s="416"/>
      <c r="G31" s="416" t="s">
        <v>759</v>
      </c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  <c r="T31" s="416"/>
    </row>
    <row r="32" spans="1:20" ht="23.1" customHeight="1">
      <c r="A32" s="421"/>
      <c r="B32" s="416"/>
      <c r="C32" s="425" t="s">
        <v>474</v>
      </c>
      <c r="D32" s="447"/>
      <c r="E32" s="448"/>
      <c r="F32" s="416"/>
      <c r="G32" s="416" t="s">
        <v>762</v>
      </c>
      <c r="H32" s="416" t="s">
        <v>566</v>
      </c>
      <c r="I32" s="416" t="s">
        <v>566</v>
      </c>
      <c r="J32" s="416" t="s">
        <v>566</v>
      </c>
      <c r="K32" s="416" t="s">
        <v>566</v>
      </c>
      <c r="L32" s="416" t="s">
        <v>566</v>
      </c>
      <c r="M32" s="416" t="s">
        <v>566</v>
      </c>
      <c r="N32" s="416" t="s">
        <v>566</v>
      </c>
      <c r="O32" s="416" t="s">
        <v>566</v>
      </c>
      <c r="P32" s="416" t="s">
        <v>566</v>
      </c>
      <c r="Q32" s="416" t="s">
        <v>566</v>
      </c>
      <c r="R32" s="416" t="s">
        <v>566</v>
      </c>
      <c r="S32" s="416" t="s">
        <v>566</v>
      </c>
      <c r="T32" s="416" t="s">
        <v>566</v>
      </c>
    </row>
    <row r="33" spans="1:24" ht="23.1" customHeight="1">
      <c r="A33" s="421"/>
      <c r="B33" s="416"/>
      <c r="C33" s="446" t="s">
        <v>326</v>
      </c>
      <c r="D33" s="426" t="s">
        <v>574</v>
      </c>
      <c r="E33" s="448"/>
      <c r="F33" s="416"/>
      <c r="G33" s="416" t="s">
        <v>584</v>
      </c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  <c r="T33" s="416"/>
      <c r="U33" s="456"/>
      <c r="V33" s="456"/>
      <c r="W33" s="456"/>
      <c r="X33" s="456"/>
    </row>
    <row r="34" spans="1:24" ht="23.1" customHeight="1">
      <c r="A34" s="421"/>
      <c r="B34" s="416"/>
      <c r="C34" s="425"/>
      <c r="D34" s="447" t="s">
        <v>326</v>
      </c>
      <c r="E34" s="448"/>
      <c r="F34" s="416"/>
      <c r="G34" s="416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  <c r="T34" s="416"/>
      <c r="U34" s="416"/>
      <c r="V34" s="416"/>
      <c r="W34" s="416"/>
      <c r="X34" s="416"/>
    </row>
    <row r="35" spans="1:24" ht="23.1" customHeight="1">
      <c r="A35" s="421"/>
      <c r="B35" s="416"/>
      <c r="C35" s="425"/>
      <c r="D35" s="447"/>
      <c r="E35" s="448"/>
      <c r="F35" s="416"/>
      <c r="G35" s="449" t="s">
        <v>795</v>
      </c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  <c r="T35" s="416"/>
      <c r="U35" s="416"/>
      <c r="V35" s="416"/>
      <c r="W35" s="416"/>
      <c r="X35" s="416"/>
    </row>
    <row r="36" spans="1:24" ht="23.1" customHeight="1" thickBot="1">
      <c r="A36" s="421"/>
      <c r="B36" s="416"/>
      <c r="C36" s="450"/>
      <c r="D36" s="451"/>
      <c r="E36" s="452"/>
      <c r="F36" s="416"/>
      <c r="G36" s="416" t="s">
        <v>772</v>
      </c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56"/>
      <c r="V36" s="456"/>
      <c r="W36" s="456"/>
      <c r="X36" s="456"/>
    </row>
    <row r="37" spans="1:24" ht="23.1" customHeight="1" thickTop="1" thickBot="1">
      <c r="A37" s="483"/>
      <c r="B37" s="416"/>
      <c r="C37" s="416"/>
      <c r="D37" s="416"/>
      <c r="E37" s="416"/>
      <c r="F37" s="416"/>
      <c r="G37" s="416" t="s">
        <v>775</v>
      </c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  <c r="T37" s="416"/>
      <c r="U37" s="454"/>
      <c r="V37" s="454"/>
      <c r="W37" s="454"/>
      <c r="X37" s="454"/>
    </row>
    <row r="38" spans="1:24" ht="23.1" customHeight="1" thickTop="1" thickBot="1">
      <c r="A38" s="422"/>
      <c r="B38" s="416"/>
      <c r="C38" s="442" t="s">
        <v>796</v>
      </c>
      <c r="D38" s="443" t="s">
        <v>797</v>
      </c>
      <c r="E38" s="444" t="s">
        <v>798</v>
      </c>
      <c r="F38" s="416"/>
      <c r="G38" s="416" t="s">
        <v>777</v>
      </c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6"/>
      <c r="X38" s="416"/>
    </row>
    <row r="39" spans="1:24" ht="23.1" customHeight="1">
      <c r="A39" s="421"/>
      <c r="B39" s="416"/>
      <c r="C39" s="425" t="s">
        <v>759</v>
      </c>
      <c r="D39" s="426" t="s">
        <v>486</v>
      </c>
      <c r="E39" s="458" t="s">
        <v>799</v>
      </c>
      <c r="F39" s="416"/>
      <c r="G39" s="416" t="s">
        <v>778</v>
      </c>
      <c r="H39" s="454">
        <v>1</v>
      </c>
      <c r="I39" s="454">
        <v>2</v>
      </c>
      <c r="J39" s="454">
        <v>3</v>
      </c>
      <c r="K39" s="455">
        <v>4</v>
      </c>
      <c r="L39" s="455">
        <v>5</v>
      </c>
      <c r="M39" s="455">
        <v>6</v>
      </c>
      <c r="N39" s="455">
        <v>7</v>
      </c>
      <c r="O39" s="455">
        <v>8</v>
      </c>
      <c r="P39" s="416">
        <v>9</v>
      </c>
      <c r="Q39" s="462">
        <v>10</v>
      </c>
      <c r="R39" s="416">
        <v>11</v>
      </c>
      <c r="S39" s="416">
        <v>12</v>
      </c>
      <c r="T39" s="416"/>
      <c r="U39" s="456"/>
      <c r="V39" s="456"/>
      <c r="W39" s="456"/>
      <c r="X39" s="456"/>
    </row>
    <row r="40" spans="1:24" ht="23.1" customHeight="1">
      <c r="A40" s="421"/>
      <c r="B40" s="416"/>
      <c r="C40" s="446" t="s">
        <v>762</v>
      </c>
      <c r="D40" s="447" t="s">
        <v>582</v>
      </c>
      <c r="E40" s="448" t="s">
        <v>800</v>
      </c>
      <c r="F40" s="416"/>
      <c r="G40" s="416"/>
      <c r="H40" s="453" t="s">
        <v>801</v>
      </c>
      <c r="I40" s="453" t="s">
        <v>802</v>
      </c>
      <c r="J40" s="453" t="s">
        <v>803</v>
      </c>
      <c r="K40" s="453" t="s">
        <v>803</v>
      </c>
      <c r="L40" s="453" t="s">
        <v>803</v>
      </c>
      <c r="M40" s="453" t="s">
        <v>804</v>
      </c>
      <c r="N40" s="453" t="s">
        <v>804</v>
      </c>
      <c r="O40" s="453" t="s">
        <v>804</v>
      </c>
      <c r="P40" s="453" t="s">
        <v>803</v>
      </c>
      <c r="Q40" s="453" t="s">
        <v>803</v>
      </c>
      <c r="R40" s="453" t="s">
        <v>802</v>
      </c>
      <c r="S40" s="453" t="s">
        <v>805</v>
      </c>
      <c r="T40" s="416"/>
      <c r="U40" s="416"/>
      <c r="V40" s="416"/>
      <c r="W40" s="416"/>
      <c r="X40" s="416"/>
    </row>
    <row r="41" spans="1:24" ht="23.1" customHeight="1">
      <c r="A41" s="421"/>
      <c r="B41" s="416"/>
      <c r="C41" s="446" t="s">
        <v>584</v>
      </c>
      <c r="D41" s="447" t="s">
        <v>584</v>
      </c>
      <c r="E41" s="616" t="s">
        <v>806</v>
      </c>
      <c r="F41" s="416"/>
      <c r="G41" s="416" t="s">
        <v>566</v>
      </c>
      <c r="H41" s="454" t="s">
        <v>807</v>
      </c>
      <c r="I41" s="454" t="s">
        <v>808</v>
      </c>
      <c r="J41" s="454" t="s">
        <v>210</v>
      </c>
      <c r="K41" s="454" t="s">
        <v>210</v>
      </c>
      <c r="L41" s="454" t="s">
        <v>210</v>
      </c>
      <c r="M41" s="454" t="s">
        <v>210</v>
      </c>
      <c r="N41" s="454" t="s">
        <v>210</v>
      </c>
      <c r="O41" s="454" t="s">
        <v>210</v>
      </c>
      <c r="P41" s="454" t="s">
        <v>210</v>
      </c>
      <c r="Q41" s="454" t="s">
        <v>210</v>
      </c>
      <c r="R41" s="454" t="s">
        <v>808</v>
      </c>
      <c r="S41" s="454" t="s">
        <v>807</v>
      </c>
      <c r="T41" s="416"/>
      <c r="U41" s="416"/>
      <c r="V41" s="416"/>
      <c r="W41" s="416"/>
      <c r="X41" s="416"/>
    </row>
    <row r="42" spans="1:24" ht="23.1" customHeight="1">
      <c r="A42" s="421"/>
      <c r="B42" s="416"/>
      <c r="C42" s="473"/>
      <c r="D42" s="447"/>
      <c r="E42" s="616" t="s">
        <v>809</v>
      </c>
      <c r="F42" s="416"/>
      <c r="G42" s="416"/>
      <c r="H42" s="454" t="s">
        <v>570</v>
      </c>
      <c r="I42" s="454" t="s">
        <v>570</v>
      </c>
      <c r="J42" s="454" t="s">
        <v>570</v>
      </c>
      <c r="K42" s="454" t="s">
        <v>570</v>
      </c>
      <c r="L42" s="454" t="s">
        <v>570</v>
      </c>
      <c r="M42" s="454" t="s">
        <v>570</v>
      </c>
      <c r="N42" s="454" t="s">
        <v>570</v>
      </c>
      <c r="O42" s="454" t="s">
        <v>570</v>
      </c>
      <c r="P42" s="454" t="s">
        <v>570</v>
      </c>
      <c r="Q42" s="454" t="s">
        <v>570</v>
      </c>
      <c r="R42" s="454" t="s">
        <v>570</v>
      </c>
      <c r="S42" s="454" t="s">
        <v>570</v>
      </c>
      <c r="T42" s="416"/>
      <c r="U42" s="416"/>
      <c r="V42" s="416"/>
      <c r="W42" s="416"/>
      <c r="X42" s="416"/>
    </row>
    <row r="43" spans="1:24" ht="23.1" customHeight="1">
      <c r="A43" s="421"/>
      <c r="B43" s="416"/>
      <c r="C43" s="425" t="s">
        <v>810</v>
      </c>
      <c r="D43" s="426" t="s">
        <v>810</v>
      </c>
      <c r="E43" s="93" t="s">
        <v>322</v>
      </c>
      <c r="F43" s="416"/>
      <c r="G43" s="416" t="s">
        <v>811</v>
      </c>
      <c r="H43" s="454" t="s">
        <v>812</v>
      </c>
      <c r="I43" s="454" t="s">
        <v>813</v>
      </c>
      <c r="J43" s="454" t="s">
        <v>814</v>
      </c>
      <c r="K43" s="454" t="s">
        <v>814</v>
      </c>
      <c r="L43" s="454" t="s">
        <v>814</v>
      </c>
      <c r="M43" s="454" t="s">
        <v>814</v>
      </c>
      <c r="N43" s="454" t="s">
        <v>814</v>
      </c>
      <c r="O43" s="454" t="s">
        <v>814</v>
      </c>
      <c r="P43" s="454" t="s">
        <v>814</v>
      </c>
      <c r="Q43" s="454" t="s">
        <v>814</v>
      </c>
      <c r="R43" s="454" t="s">
        <v>813</v>
      </c>
      <c r="S43" s="454" t="s">
        <v>812</v>
      </c>
      <c r="T43" s="416"/>
      <c r="U43" s="416"/>
      <c r="V43" s="416"/>
      <c r="W43" s="416"/>
      <c r="X43" s="416"/>
    </row>
    <row r="44" spans="1:24" ht="23.1" customHeight="1">
      <c r="A44" s="421"/>
      <c r="B44" s="416"/>
      <c r="C44" s="480" t="str">
        <f>HLOOKUP($A$55,$H$39:$S$44,2)</f>
        <v>③2000ｍﾍﾟｰｽ走×6本　　　　90分　　　　　</v>
      </c>
      <c r="D44" s="467" t="str">
        <f>HLOOKUP($A$55,$H$47:$S$52,2)</f>
        <v>②2000ｍﾍﾟｰｽ走×5本　　　　90分　　　　　</v>
      </c>
      <c r="E44" s="93"/>
      <c r="F44" s="416"/>
      <c r="G44" s="416" t="s">
        <v>569</v>
      </c>
      <c r="H44" s="454" t="s">
        <v>815</v>
      </c>
      <c r="I44" s="454" t="s">
        <v>816</v>
      </c>
      <c r="J44" s="454" t="s">
        <v>817</v>
      </c>
      <c r="K44" s="454" t="s">
        <v>817</v>
      </c>
      <c r="L44" s="454" t="s">
        <v>817</v>
      </c>
      <c r="M44" s="454" t="s">
        <v>817</v>
      </c>
      <c r="N44" s="454" t="s">
        <v>817</v>
      </c>
      <c r="O44" s="454" t="s">
        <v>817</v>
      </c>
      <c r="P44" s="454" t="s">
        <v>817</v>
      </c>
      <c r="Q44" s="454" t="s">
        <v>817</v>
      </c>
      <c r="R44" s="454" t="s">
        <v>818</v>
      </c>
      <c r="S44" s="454" t="s">
        <v>819</v>
      </c>
      <c r="T44" s="416"/>
      <c r="U44" s="416"/>
      <c r="V44" s="416"/>
      <c r="W44" s="416"/>
      <c r="X44" s="416"/>
    </row>
    <row r="45" spans="1:24" ht="23.1" customHeight="1">
      <c r="A45" s="421"/>
      <c r="B45" s="416"/>
      <c r="C45" s="481" t="str">
        <f>HLOOKUP($A$55,$H$39:$S$44,3)</f>
        <v>※休息時間は１0分</v>
      </c>
      <c r="D45" s="466" t="str">
        <f>HLOOKUP($A$55,$H$47:$S$52,3)</f>
        <v>※休息時間は１2分</v>
      </c>
      <c r="E45" s="471" t="s">
        <v>820</v>
      </c>
      <c r="F45" s="416"/>
      <c r="G45" s="416" t="s">
        <v>786</v>
      </c>
      <c r="H45" s="416"/>
      <c r="I45" s="416"/>
      <c r="J45" s="416"/>
      <c r="K45" s="416"/>
      <c r="L45" s="457"/>
      <c r="M45" s="416"/>
      <c r="N45" s="416"/>
      <c r="O45" s="416"/>
      <c r="P45" s="416"/>
      <c r="Q45" s="457"/>
      <c r="R45" s="416"/>
      <c r="S45" s="416"/>
      <c r="T45" s="416"/>
      <c r="U45" s="416"/>
      <c r="V45" s="416"/>
      <c r="W45" s="416"/>
      <c r="X45" s="416"/>
    </row>
    <row r="46" spans="1:24" ht="23.1" customHeight="1">
      <c r="A46" s="421"/>
      <c r="B46" s="416"/>
      <c r="C46" s="481" t="str">
        <f>HLOOKUP($A$55,$H$39:$S$44,4)</f>
        <v>※集中力の養成</v>
      </c>
      <c r="D46" s="466" t="str">
        <f>HLOOKUP($A$55,$H$47:$S$52,4)</f>
        <v>※集中力の養成</v>
      </c>
      <c r="E46" s="471" t="s">
        <v>586</v>
      </c>
      <c r="F46" s="416"/>
      <c r="G46" s="416" t="s">
        <v>789</v>
      </c>
      <c r="H46" s="416"/>
      <c r="I46" s="416"/>
      <c r="J46" s="416"/>
      <c r="K46" s="416"/>
      <c r="L46" s="457"/>
      <c r="M46" s="416"/>
      <c r="N46" s="416"/>
      <c r="O46" s="416"/>
      <c r="P46" s="416"/>
      <c r="Q46" s="457"/>
      <c r="R46" s="416"/>
      <c r="S46" s="416"/>
      <c r="T46" s="416"/>
      <c r="U46" s="416"/>
      <c r="V46" s="416"/>
      <c r="W46" s="416"/>
      <c r="X46" s="416"/>
    </row>
    <row r="47" spans="1:24" ht="23.1" customHeight="1">
      <c r="A47" s="421"/>
      <c r="B47" s="416"/>
      <c r="C47" s="481" t="str">
        <f>HLOOKUP($A$55,$H$39:$S$44,5)</f>
        <v>※Aチーム6分30秒～6分50秒</v>
      </c>
      <c r="D47" s="466" t="str">
        <f>HLOOKUP($A$55,$H$47:$S$52,5)</f>
        <v>※Aチーム6分25秒～6分40秒</v>
      </c>
      <c r="E47" s="472" t="s">
        <v>587</v>
      </c>
      <c r="F47" s="416"/>
      <c r="G47" s="416"/>
      <c r="H47" s="454">
        <v>1</v>
      </c>
      <c r="I47" s="416">
        <v>2</v>
      </c>
      <c r="J47" s="416">
        <v>3</v>
      </c>
      <c r="K47" s="416">
        <v>4</v>
      </c>
      <c r="L47" s="462">
        <v>5</v>
      </c>
      <c r="M47" s="416">
        <v>6</v>
      </c>
      <c r="N47" s="416">
        <v>7</v>
      </c>
      <c r="O47" s="416">
        <v>8</v>
      </c>
      <c r="P47" s="416">
        <v>9</v>
      </c>
      <c r="Q47" s="462">
        <v>10</v>
      </c>
      <c r="R47" s="416">
        <v>11</v>
      </c>
      <c r="S47" s="416">
        <v>12</v>
      </c>
      <c r="T47" s="416"/>
      <c r="U47" s="416"/>
      <c r="V47" s="416"/>
      <c r="W47" s="416"/>
      <c r="X47" s="416"/>
    </row>
    <row r="48" spans="1:24" ht="23.1" customHeight="1">
      <c r="A48" s="421"/>
      <c r="B48" s="416"/>
      <c r="C48" s="481" t="str">
        <f>HLOOKUP($A$55,$H$39:$S$44,6)</f>
        <v>※Bチーム7分00秒～7分25秒</v>
      </c>
      <c r="D48" s="466" t="str">
        <f>HLOOKUP($A$55,$H$47:$S$52,6)</f>
        <v>※Bチーム6分55～7分20秒</v>
      </c>
      <c r="E48" s="472" t="s">
        <v>588</v>
      </c>
      <c r="F48" s="416"/>
      <c r="G48" s="416" t="s">
        <v>574</v>
      </c>
      <c r="H48" s="453" t="s">
        <v>802</v>
      </c>
      <c r="I48" s="453" t="s">
        <v>803</v>
      </c>
      <c r="J48" s="453" t="s">
        <v>821</v>
      </c>
      <c r="K48" s="453" t="s">
        <v>821</v>
      </c>
      <c r="L48" s="453" t="s">
        <v>821</v>
      </c>
      <c r="M48" s="453" t="s">
        <v>822</v>
      </c>
      <c r="N48" s="453" t="s">
        <v>822</v>
      </c>
      <c r="O48" s="453" t="s">
        <v>822</v>
      </c>
      <c r="P48" s="453" t="s">
        <v>823</v>
      </c>
      <c r="Q48" s="453" t="s">
        <v>823</v>
      </c>
      <c r="R48" s="453" t="s">
        <v>803</v>
      </c>
      <c r="S48" s="453" t="s">
        <v>802</v>
      </c>
      <c r="T48" s="416"/>
      <c r="U48" s="416"/>
      <c r="V48" s="416"/>
      <c r="W48" s="416"/>
      <c r="X48" s="416"/>
    </row>
    <row r="49" spans="1:20" ht="23.1" customHeight="1">
      <c r="A49" s="421"/>
      <c r="B49" s="416"/>
      <c r="C49" s="481"/>
      <c r="D49" s="466"/>
      <c r="E49" s="472" t="s">
        <v>590</v>
      </c>
      <c r="F49" s="416"/>
      <c r="G49" s="416" t="s">
        <v>326</v>
      </c>
      <c r="H49" s="454" t="s">
        <v>808</v>
      </c>
      <c r="I49" s="454" t="s">
        <v>210</v>
      </c>
      <c r="J49" s="454" t="s">
        <v>210</v>
      </c>
      <c r="K49" s="454" t="s">
        <v>210</v>
      </c>
      <c r="L49" s="454" t="s">
        <v>210</v>
      </c>
      <c r="M49" s="454" t="s">
        <v>209</v>
      </c>
      <c r="N49" s="454" t="s">
        <v>208</v>
      </c>
      <c r="O49" s="454" t="s">
        <v>208</v>
      </c>
      <c r="P49" s="454" t="s">
        <v>208</v>
      </c>
      <c r="Q49" s="454" t="s">
        <v>208</v>
      </c>
      <c r="R49" s="454" t="s">
        <v>210</v>
      </c>
      <c r="S49" s="454" t="s">
        <v>808</v>
      </c>
      <c r="T49" s="416"/>
    </row>
    <row r="50" spans="1:20" ht="23.1" customHeight="1">
      <c r="A50" s="421"/>
      <c r="B50" s="416"/>
      <c r="C50" s="425" t="s">
        <v>824</v>
      </c>
      <c r="D50" s="426" t="s">
        <v>784</v>
      </c>
      <c r="E50" s="472" t="s">
        <v>591</v>
      </c>
      <c r="F50" s="416"/>
      <c r="G50" s="421" t="s">
        <v>825</v>
      </c>
      <c r="H50" s="454" t="s">
        <v>570</v>
      </c>
      <c r="I50" s="454" t="s">
        <v>570</v>
      </c>
      <c r="J50" s="454" t="s">
        <v>532</v>
      </c>
      <c r="K50" s="454" t="s">
        <v>532</v>
      </c>
      <c r="L50" s="454" t="s">
        <v>532</v>
      </c>
      <c r="M50" s="454" t="s">
        <v>532</v>
      </c>
      <c r="N50" s="454" t="s">
        <v>532</v>
      </c>
      <c r="O50" s="454" t="s">
        <v>532</v>
      </c>
      <c r="P50" s="454" t="s">
        <v>532</v>
      </c>
      <c r="Q50" s="454" t="s">
        <v>532</v>
      </c>
      <c r="R50" s="454" t="s">
        <v>570</v>
      </c>
      <c r="S50" s="454" t="s">
        <v>570</v>
      </c>
      <c r="T50" s="416"/>
    </row>
    <row r="51" spans="1:20" ht="23.1" customHeight="1">
      <c r="A51" s="421"/>
      <c r="B51" s="416"/>
      <c r="C51" s="480" t="str">
        <f>HLOOKUP($A$28,$H$3:$S$8,2)</f>
        <v>③1000mﾍﾟｰｽ走×5本　　　　40分　　　　　</v>
      </c>
      <c r="D51" s="467" t="str">
        <f>HLOOKUP($A$28,$H$9:$S$14,2)</f>
        <v>③1000mﾍﾟｰｽ走×4本　　　　40分　　　　　</v>
      </c>
      <c r="E51" s="472" t="s">
        <v>592</v>
      </c>
      <c r="F51" s="416"/>
      <c r="G51" s="416" t="s">
        <v>826</v>
      </c>
      <c r="H51" s="454" t="s">
        <v>813</v>
      </c>
      <c r="I51" s="454" t="s">
        <v>814</v>
      </c>
      <c r="J51" s="454" t="s">
        <v>827</v>
      </c>
      <c r="K51" s="454" t="s">
        <v>827</v>
      </c>
      <c r="L51" s="454" t="s">
        <v>827</v>
      </c>
      <c r="M51" s="454" t="s">
        <v>828</v>
      </c>
      <c r="N51" s="454" t="s">
        <v>538</v>
      </c>
      <c r="O51" s="454" t="s">
        <v>538</v>
      </c>
      <c r="P51" s="454" t="s">
        <v>538</v>
      </c>
      <c r="Q51" s="454" t="s">
        <v>537</v>
      </c>
      <c r="R51" s="454" t="s">
        <v>814</v>
      </c>
      <c r="S51" s="454" t="s">
        <v>813</v>
      </c>
      <c r="T51" s="416"/>
    </row>
    <row r="52" spans="1:20" ht="23.1" customHeight="1">
      <c r="A52" s="421"/>
      <c r="B52" s="416"/>
      <c r="C52" s="481" t="str">
        <f>HLOOKUP($A$28,$H$3:$S$8,3)</f>
        <v>※休息時間は3分</v>
      </c>
      <c r="D52" s="466" t="str">
        <f>HLOOKUP($A$28,$H$9:$S$14,3)</f>
        <v>※休息時間は5分</v>
      </c>
      <c r="E52" s="448"/>
      <c r="F52" s="416"/>
      <c r="G52" s="416" t="s">
        <v>763</v>
      </c>
      <c r="H52" s="454" t="s">
        <v>816</v>
      </c>
      <c r="I52" s="454" t="s">
        <v>817</v>
      </c>
      <c r="J52" s="454" t="s">
        <v>829</v>
      </c>
      <c r="K52" s="454" t="s">
        <v>829</v>
      </c>
      <c r="L52" s="454" t="s">
        <v>829</v>
      </c>
      <c r="M52" s="454" t="s">
        <v>830</v>
      </c>
      <c r="N52" s="454" t="s">
        <v>545</v>
      </c>
      <c r="O52" s="454" t="s">
        <v>545</v>
      </c>
      <c r="P52" s="454" t="s">
        <v>545</v>
      </c>
      <c r="Q52" s="454" t="s">
        <v>544</v>
      </c>
      <c r="R52" s="454" t="s">
        <v>817</v>
      </c>
      <c r="S52" s="454" t="s">
        <v>818</v>
      </c>
      <c r="T52" s="416"/>
    </row>
    <row r="53" spans="1:20" ht="23.1" customHeight="1">
      <c r="A53" s="421"/>
      <c r="B53" s="416"/>
      <c r="C53" s="481" t="str">
        <f>HLOOKUP($A$28,$H$3:$S$8,4)</f>
        <v>※最大スピード養成</v>
      </c>
      <c r="D53" s="466" t="str">
        <f>HLOOKUP($A$28,$H$9:$S$14,4)</f>
        <v>※最大スピード養成</v>
      </c>
      <c r="E53" s="427" t="s">
        <v>784</v>
      </c>
      <c r="F53" s="416"/>
      <c r="G53" s="416"/>
      <c r="H53" s="454"/>
      <c r="I53" s="454"/>
      <c r="J53" s="454"/>
      <c r="K53" s="454"/>
      <c r="L53" s="454"/>
      <c r="M53" s="454"/>
      <c r="N53" s="454"/>
      <c r="O53" s="454"/>
      <c r="P53" s="454"/>
      <c r="Q53" s="454"/>
      <c r="R53" s="454"/>
      <c r="S53" s="454"/>
      <c r="T53" s="454"/>
    </row>
    <row r="54" spans="1:20" ht="23.1" customHeight="1">
      <c r="A54" s="461" t="s">
        <v>471</v>
      </c>
      <c r="B54" s="416"/>
      <c r="C54" s="481" t="str">
        <f>HLOOKUP($A$28,$H$3:$S$8,5)</f>
        <v>※Aチーム3分00秒</v>
      </c>
      <c r="D54" s="466" t="str">
        <f>HLOOKUP($A$28,$H$9:$S$14,5)</f>
        <v>※Aチーム2分55秒</v>
      </c>
      <c r="E54" s="427" t="s">
        <v>787</v>
      </c>
      <c r="F54" s="416"/>
      <c r="G54" s="416"/>
      <c r="H54" s="416"/>
      <c r="I54" s="416"/>
      <c r="J54" s="416"/>
      <c r="K54" s="416"/>
      <c r="L54" s="457"/>
      <c r="M54" s="416"/>
      <c r="N54" s="416"/>
      <c r="O54" s="416"/>
      <c r="P54" s="416"/>
      <c r="Q54" s="416"/>
      <c r="R54" s="416"/>
      <c r="S54" s="416"/>
      <c r="T54" s="416"/>
    </row>
    <row r="55" spans="1:20" ht="23.1" customHeight="1">
      <c r="A55" s="141">
        <f>A28+1</f>
        <v>38597</v>
      </c>
      <c r="B55" s="416"/>
      <c r="C55" s="481" t="str">
        <f>HLOOKUP($A$28,$H$3:$S$8,6)</f>
        <v>※Bチーム3分20秒</v>
      </c>
      <c r="D55" s="466" t="str">
        <f>HLOOKUP($A$28,$H$9:$S$14,6)</f>
        <v>※Bチーム3分15秒</v>
      </c>
      <c r="E55" s="448" t="s">
        <v>790</v>
      </c>
      <c r="F55" s="416"/>
      <c r="G55" s="416" t="s">
        <v>767</v>
      </c>
      <c r="H55" s="454">
        <v>1</v>
      </c>
      <c r="I55" s="416">
        <v>2</v>
      </c>
      <c r="J55" s="416">
        <v>3</v>
      </c>
      <c r="K55" s="416">
        <v>4</v>
      </c>
      <c r="L55" s="462">
        <v>5</v>
      </c>
      <c r="M55" s="416">
        <v>6</v>
      </c>
      <c r="N55" s="416">
        <v>7</v>
      </c>
      <c r="O55" s="416">
        <v>8</v>
      </c>
      <c r="P55" s="416">
        <v>9</v>
      </c>
      <c r="Q55" s="462">
        <v>10</v>
      </c>
      <c r="R55" s="416">
        <v>11</v>
      </c>
      <c r="S55" s="416">
        <v>12</v>
      </c>
      <c r="T55" s="416"/>
    </row>
    <row r="56" spans="1:20" ht="23.1" customHeight="1">
      <c r="A56" s="421"/>
      <c r="B56" s="416"/>
      <c r="C56" s="425"/>
      <c r="D56" s="447"/>
      <c r="E56" s="448" t="s">
        <v>569</v>
      </c>
      <c r="F56" s="416"/>
      <c r="G56" s="416" t="s">
        <v>770</v>
      </c>
      <c r="H56" s="453" t="s">
        <v>831</v>
      </c>
      <c r="I56" s="453" t="s">
        <v>831</v>
      </c>
      <c r="J56" s="453" t="s">
        <v>832</v>
      </c>
      <c r="K56" s="453" t="s">
        <v>832</v>
      </c>
      <c r="L56" s="453" t="s">
        <v>832</v>
      </c>
      <c r="M56" s="453" t="s">
        <v>832</v>
      </c>
      <c r="N56" s="453" t="s">
        <v>832</v>
      </c>
      <c r="O56" s="453" t="s">
        <v>832</v>
      </c>
      <c r="P56" s="453" t="s">
        <v>832</v>
      </c>
      <c r="Q56" s="453" t="s">
        <v>832</v>
      </c>
      <c r="R56" s="453" t="s">
        <v>831</v>
      </c>
      <c r="S56" s="453" t="s">
        <v>831</v>
      </c>
      <c r="T56" s="416"/>
    </row>
    <row r="57" spans="1:20" ht="23.1" customHeight="1">
      <c r="A57" s="421"/>
      <c r="B57" s="416"/>
      <c r="C57" s="425" t="s">
        <v>513</v>
      </c>
      <c r="D57" s="426" t="s">
        <v>513</v>
      </c>
      <c r="E57" s="448" t="s">
        <v>792</v>
      </c>
      <c r="F57" s="416"/>
      <c r="G57" s="416" t="s">
        <v>773</v>
      </c>
      <c r="H57" s="454" t="s">
        <v>807</v>
      </c>
      <c r="I57" s="454" t="s">
        <v>807</v>
      </c>
      <c r="J57" s="454" t="s">
        <v>808</v>
      </c>
      <c r="K57" s="454" t="s">
        <v>808</v>
      </c>
      <c r="L57" s="454" t="s">
        <v>808</v>
      </c>
      <c r="M57" s="454" t="s">
        <v>808</v>
      </c>
      <c r="N57" s="454" t="s">
        <v>808</v>
      </c>
      <c r="O57" s="454" t="s">
        <v>808</v>
      </c>
      <c r="P57" s="454" t="s">
        <v>808</v>
      </c>
      <c r="Q57" s="454" t="s">
        <v>808</v>
      </c>
      <c r="R57" s="454" t="s">
        <v>807</v>
      </c>
      <c r="S57" s="454" t="s">
        <v>807</v>
      </c>
      <c r="T57" s="416"/>
    </row>
    <row r="58" spans="1:20" ht="23.1" customHeight="1">
      <c r="A58" s="421"/>
      <c r="B58" s="416"/>
      <c r="C58" s="446" t="s">
        <v>833</v>
      </c>
      <c r="D58" s="447" t="s">
        <v>833</v>
      </c>
      <c r="E58" s="448" t="s">
        <v>793</v>
      </c>
      <c r="F58" s="416"/>
      <c r="G58" s="416"/>
      <c r="H58" s="454" t="s">
        <v>570</v>
      </c>
      <c r="I58" s="454" t="s">
        <v>570</v>
      </c>
      <c r="J58" s="454" t="s">
        <v>570</v>
      </c>
      <c r="K58" s="454" t="s">
        <v>570</v>
      </c>
      <c r="L58" s="454" t="s">
        <v>570</v>
      </c>
      <c r="M58" s="454" t="s">
        <v>570</v>
      </c>
      <c r="N58" s="454" t="s">
        <v>570</v>
      </c>
      <c r="O58" s="454" t="s">
        <v>570</v>
      </c>
      <c r="P58" s="454" t="s">
        <v>570</v>
      </c>
      <c r="Q58" s="454" t="s">
        <v>570</v>
      </c>
      <c r="R58" s="454" t="s">
        <v>570</v>
      </c>
      <c r="S58" s="454" t="s">
        <v>570</v>
      </c>
      <c r="T58" s="416"/>
    </row>
    <row r="59" spans="1:20" ht="23.1" customHeight="1">
      <c r="A59" s="421"/>
      <c r="B59" s="416"/>
      <c r="C59" s="446" t="s">
        <v>518</v>
      </c>
      <c r="D59" s="447" t="s">
        <v>518</v>
      </c>
      <c r="E59" s="448"/>
      <c r="F59" s="416"/>
      <c r="G59" s="416"/>
      <c r="H59" s="454" t="s">
        <v>812</v>
      </c>
      <c r="I59" s="454" t="s">
        <v>812</v>
      </c>
      <c r="J59" s="454" t="s">
        <v>813</v>
      </c>
      <c r="K59" s="454" t="s">
        <v>813</v>
      </c>
      <c r="L59" s="454" t="s">
        <v>813</v>
      </c>
      <c r="M59" s="454" t="s">
        <v>813</v>
      </c>
      <c r="N59" s="454" t="s">
        <v>813</v>
      </c>
      <c r="O59" s="454" t="s">
        <v>813</v>
      </c>
      <c r="P59" s="454" t="s">
        <v>813</v>
      </c>
      <c r="Q59" s="454" t="s">
        <v>813</v>
      </c>
      <c r="R59" s="454" t="s">
        <v>812</v>
      </c>
      <c r="S59" s="454" t="s">
        <v>812</v>
      </c>
      <c r="T59" s="416"/>
    </row>
    <row r="60" spans="1:20" ht="23.1" customHeight="1">
      <c r="A60" s="421"/>
      <c r="B60" s="416"/>
      <c r="C60" s="645"/>
      <c r="D60" s="611"/>
      <c r="E60" s="427" t="s">
        <v>574</v>
      </c>
      <c r="F60" s="416"/>
      <c r="G60" s="416" t="s">
        <v>779</v>
      </c>
      <c r="H60" s="454" t="s">
        <v>815</v>
      </c>
      <c r="I60" s="454" t="s">
        <v>815</v>
      </c>
      <c r="J60" s="454" t="s">
        <v>816</v>
      </c>
      <c r="K60" s="454" t="s">
        <v>816</v>
      </c>
      <c r="L60" s="454" t="s">
        <v>816</v>
      </c>
      <c r="M60" s="454" t="s">
        <v>816</v>
      </c>
      <c r="N60" s="454" t="s">
        <v>816</v>
      </c>
      <c r="O60" s="454" t="s">
        <v>816</v>
      </c>
      <c r="P60" s="454" t="s">
        <v>816</v>
      </c>
      <c r="Q60" s="454" t="s">
        <v>816</v>
      </c>
      <c r="R60" s="454" t="s">
        <v>815</v>
      </c>
      <c r="S60" s="454" t="s">
        <v>815</v>
      </c>
      <c r="T60" s="416"/>
    </row>
    <row r="61" spans="1:20" ht="23.1" customHeight="1">
      <c r="A61" s="421"/>
      <c r="B61" s="416"/>
      <c r="C61" s="446" t="s">
        <v>834</v>
      </c>
      <c r="D61" s="447" t="s">
        <v>834</v>
      </c>
      <c r="E61" s="448" t="s">
        <v>326</v>
      </c>
      <c r="F61" s="416"/>
      <c r="G61" s="416" t="s">
        <v>780</v>
      </c>
      <c r="H61" s="416"/>
      <c r="I61" s="416"/>
      <c r="J61" s="416"/>
      <c r="K61" s="416"/>
      <c r="L61" s="457"/>
      <c r="M61" s="416"/>
      <c r="N61" s="416"/>
      <c r="O61" s="416"/>
      <c r="P61" s="416"/>
      <c r="Q61" s="416"/>
      <c r="R61" s="416"/>
      <c r="S61" s="416"/>
      <c r="T61" s="416"/>
    </row>
    <row r="62" spans="1:20" ht="23.1" customHeight="1">
      <c r="A62" s="421"/>
      <c r="B62" s="416"/>
      <c r="C62" s="446"/>
      <c r="D62" s="447"/>
      <c r="E62" s="448"/>
      <c r="F62" s="416"/>
      <c r="G62" s="416"/>
      <c r="H62" s="416"/>
      <c r="I62" s="416"/>
      <c r="J62" s="416"/>
      <c r="K62" s="416"/>
      <c r="L62" s="457"/>
      <c r="M62" s="416"/>
      <c r="N62" s="416"/>
      <c r="O62" s="416"/>
      <c r="P62" s="416"/>
      <c r="Q62" s="416"/>
      <c r="R62" s="416"/>
      <c r="S62" s="416"/>
      <c r="T62" s="416"/>
    </row>
    <row r="63" spans="1:20" ht="23.1" customHeight="1" thickBot="1">
      <c r="A63" s="421"/>
      <c r="B63" s="416"/>
      <c r="C63" s="450"/>
      <c r="D63" s="451"/>
      <c r="E63" s="452"/>
      <c r="F63" s="416"/>
      <c r="G63" s="416" t="s">
        <v>782</v>
      </c>
      <c r="H63" s="454">
        <v>1</v>
      </c>
      <c r="I63" s="416">
        <v>2</v>
      </c>
      <c r="J63" s="416">
        <v>3</v>
      </c>
      <c r="K63" s="416">
        <v>4</v>
      </c>
      <c r="L63" s="462">
        <v>5</v>
      </c>
      <c r="M63" s="416">
        <v>6</v>
      </c>
      <c r="N63" s="416">
        <v>7</v>
      </c>
      <c r="O63" s="416">
        <v>8</v>
      </c>
      <c r="P63" s="416">
        <v>9</v>
      </c>
      <c r="Q63" s="462">
        <v>10</v>
      </c>
      <c r="R63" s="416">
        <v>11</v>
      </c>
      <c r="S63" s="416">
        <v>12</v>
      </c>
      <c r="T63" s="416"/>
    </row>
    <row r="64" spans="1:20" ht="23.1" customHeight="1" thickTop="1">
      <c r="A64" s="416"/>
      <c r="B64" s="416"/>
      <c r="C64" s="416"/>
      <c r="D64" s="416"/>
      <c r="E64" s="416"/>
      <c r="F64" s="416"/>
      <c r="G64" s="416" t="s">
        <v>785</v>
      </c>
      <c r="H64" s="453" t="s">
        <v>835</v>
      </c>
      <c r="I64" s="453" t="s">
        <v>835</v>
      </c>
      <c r="J64" s="453" t="s">
        <v>831</v>
      </c>
      <c r="K64" s="453" t="s">
        <v>831</v>
      </c>
      <c r="L64" s="453" t="s">
        <v>831</v>
      </c>
      <c r="M64" s="453" t="s">
        <v>831</v>
      </c>
      <c r="N64" s="453" t="s">
        <v>831</v>
      </c>
      <c r="O64" s="453" t="s">
        <v>831</v>
      </c>
      <c r="P64" s="453" t="s">
        <v>831</v>
      </c>
      <c r="Q64" s="453" t="s">
        <v>831</v>
      </c>
      <c r="R64" s="453" t="s">
        <v>835</v>
      </c>
      <c r="S64" s="453" t="s">
        <v>835</v>
      </c>
      <c r="T64" s="416"/>
    </row>
    <row r="65" spans="7:19">
      <c r="G65" s="416" t="s">
        <v>788</v>
      </c>
      <c r="H65" s="454" t="s">
        <v>807</v>
      </c>
      <c r="I65" s="454" t="s">
        <v>807</v>
      </c>
      <c r="J65" s="454" t="s">
        <v>807</v>
      </c>
      <c r="K65" s="454" t="s">
        <v>807</v>
      </c>
      <c r="L65" s="454" t="s">
        <v>807</v>
      </c>
      <c r="M65" s="454" t="s">
        <v>807</v>
      </c>
      <c r="N65" s="454" t="s">
        <v>807</v>
      </c>
      <c r="O65" s="454" t="s">
        <v>807</v>
      </c>
      <c r="P65" s="454" t="s">
        <v>807</v>
      </c>
      <c r="Q65" s="454" t="s">
        <v>807</v>
      </c>
      <c r="R65" s="454" t="s">
        <v>807</v>
      </c>
      <c r="S65" s="454" t="s">
        <v>807</v>
      </c>
    </row>
    <row r="66" spans="7:19">
      <c r="G66" s="416"/>
      <c r="H66" s="454" t="s">
        <v>570</v>
      </c>
      <c r="I66" s="454" t="s">
        <v>570</v>
      </c>
      <c r="J66" s="454" t="s">
        <v>570</v>
      </c>
      <c r="K66" s="454" t="s">
        <v>570</v>
      </c>
      <c r="L66" s="454" t="s">
        <v>570</v>
      </c>
      <c r="M66" s="454" t="s">
        <v>570</v>
      </c>
      <c r="N66" s="454" t="s">
        <v>570</v>
      </c>
      <c r="O66" s="454" t="s">
        <v>570</v>
      </c>
      <c r="P66" s="454" t="s">
        <v>570</v>
      </c>
      <c r="Q66" s="454" t="s">
        <v>570</v>
      </c>
      <c r="R66" s="454" t="s">
        <v>570</v>
      </c>
      <c r="S66" s="454" t="s">
        <v>570</v>
      </c>
    </row>
    <row r="67" spans="7:19">
      <c r="G67" s="416"/>
      <c r="H67" s="454" t="s">
        <v>812</v>
      </c>
      <c r="I67" s="454" t="s">
        <v>812</v>
      </c>
      <c r="J67" s="454" t="s">
        <v>812</v>
      </c>
      <c r="K67" s="454" t="s">
        <v>812</v>
      </c>
      <c r="L67" s="454" t="s">
        <v>812</v>
      </c>
      <c r="M67" s="454" t="s">
        <v>812</v>
      </c>
      <c r="N67" s="454" t="s">
        <v>812</v>
      </c>
      <c r="O67" s="454" t="s">
        <v>812</v>
      </c>
      <c r="P67" s="454" t="s">
        <v>812</v>
      </c>
      <c r="Q67" s="454" t="s">
        <v>812</v>
      </c>
      <c r="R67" s="454" t="s">
        <v>812</v>
      </c>
      <c r="S67" s="454" t="s">
        <v>812</v>
      </c>
    </row>
    <row r="68" spans="7:19">
      <c r="G68" s="416"/>
      <c r="H68" s="454" t="s">
        <v>815</v>
      </c>
      <c r="I68" s="454" t="s">
        <v>815</v>
      </c>
      <c r="J68" s="454" t="s">
        <v>815</v>
      </c>
      <c r="K68" s="454" t="s">
        <v>815</v>
      </c>
      <c r="L68" s="454" t="s">
        <v>815</v>
      </c>
      <c r="M68" s="454" t="s">
        <v>815</v>
      </c>
      <c r="N68" s="454" t="s">
        <v>815</v>
      </c>
      <c r="O68" s="454" t="s">
        <v>815</v>
      </c>
      <c r="P68" s="454" t="s">
        <v>815</v>
      </c>
      <c r="Q68" s="454" t="s">
        <v>815</v>
      </c>
      <c r="R68" s="454" t="s">
        <v>815</v>
      </c>
      <c r="S68" s="454" t="s">
        <v>815</v>
      </c>
    </row>
    <row r="76" spans="7:19">
      <c r="G76" s="421" t="s">
        <v>836</v>
      </c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7:19">
      <c r="G77" s="416" t="s">
        <v>759</v>
      </c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7:19">
      <c r="G78" s="416" t="s">
        <v>762</v>
      </c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7:19">
      <c r="G79" s="416" t="s">
        <v>584</v>
      </c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1" spans="7:7">
      <c r="G81" s="416" t="s">
        <v>837</v>
      </c>
    </row>
    <row r="82" spans="7:7">
      <c r="G82" s="416" t="s">
        <v>495</v>
      </c>
    </row>
    <row r="83" spans="7:7">
      <c r="G83" s="416" t="s">
        <v>585</v>
      </c>
    </row>
    <row r="84" spans="7:7">
      <c r="G84" s="416" t="s">
        <v>838</v>
      </c>
    </row>
    <row r="85" spans="7:7">
      <c r="G85" s="416" t="s">
        <v>839</v>
      </c>
    </row>
    <row r="86" spans="7:7">
      <c r="G86" s="416" t="s">
        <v>589</v>
      </c>
    </row>
    <row r="88" spans="7:7">
      <c r="G88" s="416" t="s">
        <v>840</v>
      </c>
    </row>
    <row r="89" spans="7:7">
      <c r="G89" s="416" t="s">
        <v>504</v>
      </c>
    </row>
    <row r="90" spans="7:7">
      <c r="G90" s="416" t="s">
        <v>506</v>
      </c>
    </row>
    <row r="91" spans="7:7">
      <c r="G91" s="416" t="s">
        <v>841</v>
      </c>
    </row>
    <row r="92" spans="7:7">
      <c r="G92" s="416" t="s">
        <v>842</v>
      </c>
    </row>
    <row r="94" spans="7:7">
      <c r="G94" s="416" t="s">
        <v>843</v>
      </c>
    </row>
    <row r="95" spans="7:7">
      <c r="G95" s="416" t="s">
        <v>516</v>
      </c>
    </row>
    <row r="96" spans="7:7">
      <c r="G96" s="416" t="s">
        <v>844</v>
      </c>
    </row>
    <row r="98" spans="7:7">
      <c r="G98" s="421" t="s">
        <v>845</v>
      </c>
    </row>
    <row r="99" spans="7:7">
      <c r="G99" s="416" t="s">
        <v>759</v>
      </c>
    </row>
    <row r="100" spans="7:7">
      <c r="G100" s="416" t="s">
        <v>762</v>
      </c>
    </row>
    <row r="101" spans="7:7">
      <c r="G101" s="416" t="s">
        <v>584</v>
      </c>
    </row>
    <row r="103" spans="7:7">
      <c r="G103" s="416" t="s">
        <v>846</v>
      </c>
    </row>
    <row r="104" spans="7:7">
      <c r="G104" s="416" t="s">
        <v>847</v>
      </c>
    </row>
    <row r="105" spans="7:7">
      <c r="G105" s="416" t="s">
        <v>585</v>
      </c>
    </row>
    <row r="106" spans="7:7">
      <c r="G106" s="416" t="s">
        <v>848</v>
      </c>
    </row>
    <row r="107" spans="7:7">
      <c r="G107" s="416" t="s">
        <v>849</v>
      </c>
    </row>
    <row r="108" spans="7:7">
      <c r="G108" s="416" t="s">
        <v>589</v>
      </c>
    </row>
    <row r="110" spans="7:7">
      <c r="G110" s="416" t="s">
        <v>850</v>
      </c>
    </row>
    <row r="111" spans="7:7">
      <c r="G111" s="416" t="s">
        <v>847</v>
      </c>
    </row>
    <row r="112" spans="7:7">
      <c r="G112" s="416" t="s">
        <v>506</v>
      </c>
    </row>
    <row r="113" spans="7:7">
      <c r="G113" s="416" t="s">
        <v>851</v>
      </c>
    </row>
    <row r="114" spans="7:7">
      <c r="G114" s="416" t="s">
        <v>852</v>
      </c>
    </row>
    <row r="116" spans="7:7">
      <c r="G116" s="416" t="s">
        <v>843</v>
      </c>
    </row>
    <row r="117" spans="7:7">
      <c r="G117" s="416" t="s">
        <v>516</v>
      </c>
    </row>
    <row r="118" spans="7:7">
      <c r="G118" s="416" t="s">
        <v>853</v>
      </c>
    </row>
    <row r="120" spans="7:7">
      <c r="G120" s="421" t="s">
        <v>854</v>
      </c>
    </row>
    <row r="121" spans="7:7">
      <c r="G121" s="416" t="s">
        <v>580</v>
      </c>
    </row>
    <row r="122" spans="7:7">
      <c r="G122" s="416" t="s">
        <v>583</v>
      </c>
    </row>
    <row r="123" spans="7:7">
      <c r="G123" s="416" t="s">
        <v>351</v>
      </c>
    </row>
    <row r="124" spans="7:7">
      <c r="G124" s="416" t="s">
        <v>353</v>
      </c>
    </row>
    <row r="125" spans="7:7">
      <c r="G125" s="416" t="s">
        <v>355</v>
      </c>
    </row>
    <row r="127" spans="7:7">
      <c r="G127" s="416" t="s">
        <v>855</v>
      </c>
    </row>
    <row r="128" spans="7:7">
      <c r="G128" s="416" t="s">
        <v>587</v>
      </c>
    </row>
    <row r="129" spans="7:7">
      <c r="G129" s="416" t="s">
        <v>856</v>
      </c>
    </row>
    <row r="130" spans="7:7">
      <c r="G130" s="416" t="s">
        <v>857</v>
      </c>
    </row>
    <row r="131" spans="7:7">
      <c r="G131" s="416" t="s">
        <v>858</v>
      </c>
    </row>
    <row r="132" spans="7:7">
      <c r="G132" s="416" t="s">
        <v>592</v>
      </c>
    </row>
    <row r="134" spans="7:7">
      <c r="G134" s="416" t="s">
        <v>568</v>
      </c>
    </row>
    <row r="135" spans="7:7">
      <c r="G135" s="416" t="s">
        <v>569</v>
      </c>
    </row>
    <row r="136" spans="7:7">
      <c r="G136" s="416" t="s">
        <v>859</v>
      </c>
    </row>
    <row r="138" spans="7:7">
      <c r="G138" s="416" t="s">
        <v>860</v>
      </c>
    </row>
    <row r="139" spans="7:7">
      <c r="G139" s="416" t="s">
        <v>326</v>
      </c>
    </row>
    <row r="140" spans="7:7">
      <c r="G140" s="416" t="s">
        <v>861</v>
      </c>
    </row>
  </sheetData>
  <phoneticPr fontId="36"/>
  <hyperlinks>
    <hyperlink ref="C15" r:id="rId1"/>
    <hyperlink ref="E43" r:id="rId2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topLeftCell="A4" zoomScale="184" zoomScaleNormal="184" workbookViewId="0">
      <selection activeCell="A4" sqref="A4"/>
    </sheetView>
  </sheetViews>
  <sheetFormatPr defaultRowHeight="13.5"/>
  <cols>
    <col min="1" max="2" width="8.875" customWidth="1"/>
    <col min="3" max="10" width="10.25" customWidth="1"/>
    <col min="11" max="11" width="11.875" customWidth="1"/>
    <col min="12" max="16" width="10" customWidth="1"/>
    <col min="17" max="18" width="11.875" customWidth="1"/>
    <col min="19" max="21" width="12.5" customWidth="1"/>
  </cols>
  <sheetData>
    <row r="1" spans="1:19" ht="18.75">
      <c r="A1" s="688" t="s">
        <v>862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485"/>
      <c r="P1" s="485"/>
      <c r="Q1" s="485"/>
      <c r="R1" s="485"/>
      <c r="S1" s="483"/>
    </row>
    <row r="2" spans="1:19">
      <c r="A2" s="487" t="s">
        <v>863</v>
      </c>
      <c r="B2" s="488" t="s">
        <v>864</v>
      </c>
      <c r="C2" s="489" t="s">
        <v>865</v>
      </c>
      <c r="D2" s="490" t="s">
        <v>866</v>
      </c>
      <c r="E2" s="517" t="s">
        <v>867</v>
      </c>
      <c r="F2" s="518" t="s">
        <v>868</v>
      </c>
      <c r="G2" s="515" t="s">
        <v>869</v>
      </c>
      <c r="H2" s="514" t="s">
        <v>870</v>
      </c>
      <c r="I2" s="491" t="s">
        <v>871</v>
      </c>
      <c r="J2" s="492" t="s">
        <v>872</v>
      </c>
      <c r="K2" s="492">
        <v>3300</v>
      </c>
      <c r="L2" s="492">
        <v>3400</v>
      </c>
      <c r="M2" s="513" t="s">
        <v>873</v>
      </c>
      <c r="N2" s="486" t="s">
        <v>13</v>
      </c>
      <c r="O2" s="486">
        <v>6000</v>
      </c>
      <c r="P2" s="486">
        <v>8000</v>
      </c>
      <c r="Q2" s="486" t="s">
        <v>874</v>
      </c>
      <c r="R2" s="486">
        <v>21000</v>
      </c>
      <c r="S2" s="485">
        <v>41195</v>
      </c>
    </row>
    <row r="3" spans="1:19">
      <c r="A3" s="487"/>
      <c r="B3" s="496">
        <v>6.2500000000000001E-4</v>
      </c>
      <c r="C3" s="489"/>
      <c r="D3" s="490"/>
      <c r="E3" s="517"/>
      <c r="F3" s="518"/>
      <c r="G3" s="512">
        <v>3.1250000000000002E-3</v>
      </c>
      <c r="H3" s="514"/>
      <c r="I3" s="491"/>
      <c r="J3" s="492"/>
      <c r="K3" s="492"/>
      <c r="L3" s="492"/>
      <c r="M3" s="513"/>
      <c r="N3" s="497">
        <v>1.5625E-2</v>
      </c>
      <c r="O3" s="497">
        <v>1.8749999999999999E-2</v>
      </c>
      <c r="P3" s="497">
        <v>2.5000000000000001E-2</v>
      </c>
      <c r="Q3" s="497"/>
      <c r="R3" s="522">
        <v>6.5625000000000003E-2</v>
      </c>
      <c r="S3" s="522">
        <v>0.13187499999999999</v>
      </c>
    </row>
    <row r="4" spans="1:19">
      <c r="A4" s="487"/>
      <c r="B4" s="496">
        <v>6.134259259259259E-4</v>
      </c>
      <c r="C4" s="489"/>
      <c r="D4" s="490"/>
      <c r="E4" s="517"/>
      <c r="F4" s="518"/>
      <c r="G4" s="512">
        <v>3.0671296296296297E-3</v>
      </c>
      <c r="H4" s="514"/>
      <c r="I4" s="491"/>
      <c r="J4" s="492"/>
      <c r="K4" s="492"/>
      <c r="L4" s="492"/>
      <c r="M4" s="513"/>
      <c r="N4" s="497">
        <v>1.5335648148148147E-2</v>
      </c>
      <c r="O4" s="497">
        <v>1.8402777777777778E-2</v>
      </c>
      <c r="P4" s="497">
        <v>2.4537037037037038E-2</v>
      </c>
      <c r="Q4" s="497"/>
      <c r="R4" s="522">
        <v>6.4409722222222215E-2</v>
      </c>
      <c r="S4" s="522">
        <v>0.12943287037037038</v>
      </c>
    </row>
    <row r="5" spans="1:19">
      <c r="A5" s="487"/>
      <c r="B5" s="496">
        <v>6.018518518518519E-4</v>
      </c>
      <c r="C5" s="489"/>
      <c r="D5" s="490"/>
      <c r="E5" s="517"/>
      <c r="F5" s="518"/>
      <c r="G5" s="512">
        <v>3.0092592592592593E-3</v>
      </c>
      <c r="H5" s="514"/>
      <c r="I5" s="491"/>
      <c r="J5" s="492"/>
      <c r="K5" s="492"/>
      <c r="L5" s="492"/>
      <c r="M5" s="513"/>
      <c r="N5" s="497">
        <v>1.5046296296296297E-2</v>
      </c>
      <c r="O5" s="497">
        <v>1.8055555555555557E-2</v>
      </c>
      <c r="P5" s="497">
        <v>2.4074074074074074E-2</v>
      </c>
      <c r="Q5" s="497"/>
      <c r="R5" s="522">
        <v>6.3194444444444456E-2</v>
      </c>
      <c r="S5" s="522">
        <v>0.12699074074074074</v>
      </c>
    </row>
    <row r="6" spans="1:19">
      <c r="A6" s="493"/>
      <c r="B6" s="496">
        <v>5.9027777777777778E-4</v>
      </c>
      <c r="C6" s="494"/>
      <c r="D6" s="494"/>
      <c r="E6" s="494"/>
      <c r="F6" s="494"/>
      <c r="G6" s="512">
        <v>2.9513888888888888E-3</v>
      </c>
      <c r="H6" s="494"/>
      <c r="I6" s="494"/>
      <c r="J6" s="494"/>
      <c r="K6" s="494"/>
      <c r="L6" s="494"/>
      <c r="M6" s="494"/>
      <c r="N6" s="497">
        <v>1.4756944444444444E-2</v>
      </c>
      <c r="O6" s="497">
        <v>1.7708333333333333E-2</v>
      </c>
      <c r="P6" s="497">
        <v>2.361111111111111E-2</v>
      </c>
      <c r="Q6" s="497"/>
      <c r="R6" s="522">
        <v>6.1979166666666669E-2</v>
      </c>
      <c r="S6" s="522">
        <v>0.12454861111111111</v>
      </c>
    </row>
    <row r="7" spans="1:19">
      <c r="A7" s="495"/>
      <c r="B7" s="496">
        <v>5.7870370370370378E-4</v>
      </c>
      <c r="C7" s="497">
        <v>8.6805555555555572E-4</v>
      </c>
      <c r="D7" s="497">
        <v>1.1574074074074076E-3</v>
      </c>
      <c r="E7" s="497">
        <v>1.7361111111111114E-3</v>
      </c>
      <c r="F7" s="497">
        <v>2.3148148148148151E-3</v>
      </c>
      <c r="G7" s="512">
        <v>2.8935185185185188E-3</v>
      </c>
      <c r="H7" s="497">
        <v>4.340277777777778E-3</v>
      </c>
      <c r="I7" s="497">
        <v>5.7870370370370376E-3</v>
      </c>
      <c r="J7" s="497">
        <v>8.6805555555555559E-3</v>
      </c>
      <c r="K7" s="497">
        <v>9.5486111111111119E-3</v>
      </c>
      <c r="L7" s="497">
        <v>9.837962962962965E-3</v>
      </c>
      <c r="M7" s="497">
        <v>1.1574074074074075E-2</v>
      </c>
      <c r="N7" s="497">
        <v>1.4467592592592594E-2</v>
      </c>
      <c r="O7" s="497">
        <v>1.7361111111111112E-2</v>
      </c>
      <c r="P7" s="497">
        <v>2.314814814814815E-2</v>
      </c>
      <c r="Q7" s="497"/>
      <c r="R7" s="522">
        <v>6.0763888888888895E-2</v>
      </c>
      <c r="S7" s="522">
        <v>0.1221064814814815</v>
      </c>
    </row>
    <row r="8" spans="1:19">
      <c r="A8" s="495"/>
      <c r="B8" s="496">
        <v>5.6712962962962967E-4</v>
      </c>
      <c r="C8" s="497">
        <v>8.506944444444445E-4</v>
      </c>
      <c r="D8" s="497">
        <v>1.1342592592592593E-3</v>
      </c>
      <c r="E8" s="497">
        <v>1.701388888888889E-3</v>
      </c>
      <c r="F8" s="497">
        <v>2.2685185185185187E-3</v>
      </c>
      <c r="G8" s="512">
        <v>2.8356481481481483E-3</v>
      </c>
      <c r="H8" s="497">
        <v>4.2534722222222227E-3</v>
      </c>
      <c r="I8" s="497">
        <v>5.6712962962962967E-3</v>
      </c>
      <c r="J8" s="497">
        <v>8.5069444444444454E-3</v>
      </c>
      <c r="K8" s="497">
        <v>9.3576388888888893E-3</v>
      </c>
      <c r="L8" s="497">
        <v>9.6412037037037039E-3</v>
      </c>
      <c r="M8" s="497">
        <v>1.1342592592592593E-2</v>
      </c>
      <c r="N8" s="497">
        <v>1.4178240740740741E-2</v>
      </c>
      <c r="O8" s="497">
        <v>1.7013888888888891E-2</v>
      </c>
      <c r="P8" s="497">
        <v>2.2685185185185187E-2</v>
      </c>
      <c r="Q8" s="497"/>
      <c r="R8" s="522">
        <v>5.9548611111111115E-2</v>
      </c>
      <c r="S8" s="522">
        <v>0.11966435185185186</v>
      </c>
    </row>
    <row r="9" spans="1:19">
      <c r="A9" s="499">
        <v>2.7777777777777778E-4</v>
      </c>
      <c r="B9" s="496">
        <v>5.5555555555555556E-4</v>
      </c>
      <c r="C9" s="497">
        <v>8.3333333333333328E-4</v>
      </c>
      <c r="D9" s="497">
        <v>1.1111111111111111E-3</v>
      </c>
      <c r="E9" s="497">
        <v>1.6666666666666666E-3</v>
      </c>
      <c r="F9" s="497">
        <v>2.2222222222222222E-3</v>
      </c>
      <c r="G9" s="512">
        <v>2.7777777777777779E-3</v>
      </c>
      <c r="H9" s="497">
        <v>4.1666666666666666E-3</v>
      </c>
      <c r="I9" s="497">
        <v>5.5555555555555558E-3</v>
      </c>
      <c r="J9" s="497">
        <v>8.3333333333333332E-3</v>
      </c>
      <c r="K9" s="497">
        <v>9.1666666666666667E-3</v>
      </c>
      <c r="L9" s="497">
        <v>9.4444444444444445E-3</v>
      </c>
      <c r="M9" s="497">
        <v>1.1111111111111112E-2</v>
      </c>
      <c r="N9" s="497">
        <v>1.3888888888888888E-2</v>
      </c>
      <c r="O9" s="497">
        <v>1.6666666666666666E-2</v>
      </c>
      <c r="P9" s="497">
        <v>2.2222222222222223E-2</v>
      </c>
      <c r="Q9" s="497"/>
      <c r="R9" s="522">
        <v>5.8333333333333334E-2</v>
      </c>
      <c r="S9" s="522">
        <v>0.11722222222222223</v>
      </c>
    </row>
    <row r="10" spans="1:19">
      <c r="A10" s="499">
        <v>2.7199074074074072E-4</v>
      </c>
      <c r="B10" s="496">
        <v>5.4398148148148144E-4</v>
      </c>
      <c r="C10" s="497">
        <v>8.1597222222222216E-4</v>
      </c>
      <c r="D10" s="497">
        <v>1.0879629629629629E-3</v>
      </c>
      <c r="E10" s="497">
        <v>1.6319444444444443E-3</v>
      </c>
      <c r="F10" s="497">
        <v>2.1759259259259258E-3</v>
      </c>
      <c r="G10" s="512">
        <v>2.719907407407407E-3</v>
      </c>
      <c r="H10" s="497">
        <v>4.0798611111111105E-3</v>
      </c>
      <c r="I10" s="497">
        <v>5.439814814814814E-3</v>
      </c>
      <c r="J10" s="497">
        <v>8.159722222222221E-3</v>
      </c>
      <c r="K10" s="497">
        <v>8.9756944444444441E-3</v>
      </c>
      <c r="L10" s="497">
        <v>9.2476851851851852E-3</v>
      </c>
      <c r="M10" s="497">
        <v>1.0879629629629628E-2</v>
      </c>
      <c r="N10" s="497">
        <v>1.3599537037037037E-2</v>
      </c>
      <c r="O10" s="497">
        <v>1.6319444444444442E-2</v>
      </c>
      <c r="P10" s="497">
        <v>2.1759259259259256E-2</v>
      </c>
      <c r="Q10" s="497"/>
      <c r="R10" s="522">
        <v>5.7118055555555554E-2</v>
      </c>
      <c r="S10" s="522">
        <v>0.11478009259259259</v>
      </c>
    </row>
    <row r="11" spans="1:19">
      <c r="A11" s="499">
        <v>2.6620370370370367E-4</v>
      </c>
      <c r="B11" s="496">
        <v>5.3240740740740733E-4</v>
      </c>
      <c r="C11" s="497">
        <v>7.9861111111111105E-4</v>
      </c>
      <c r="D11" s="497">
        <v>1.0648148148148147E-3</v>
      </c>
      <c r="E11" s="497">
        <v>1.5972222222222221E-3</v>
      </c>
      <c r="F11" s="497">
        <v>2.1296296296296293E-3</v>
      </c>
      <c r="G11" s="512">
        <v>2.6620370370370365E-3</v>
      </c>
      <c r="H11" s="497">
        <v>3.9930555555555552E-3</v>
      </c>
      <c r="I11" s="497">
        <v>5.3240740740740731E-3</v>
      </c>
      <c r="J11" s="497">
        <v>7.9861111111111105E-3</v>
      </c>
      <c r="K11" s="497">
        <v>8.7847222222222215E-3</v>
      </c>
      <c r="L11" s="497">
        <v>9.0509259259259241E-3</v>
      </c>
      <c r="M11" s="497">
        <v>1.0648148148148146E-2</v>
      </c>
      <c r="N11" s="497">
        <v>1.3310185185185184E-2</v>
      </c>
      <c r="O11" s="497">
        <v>1.5972222222222221E-2</v>
      </c>
      <c r="P11" s="497">
        <v>2.1296296296296292E-2</v>
      </c>
      <c r="Q11" s="497"/>
      <c r="R11" s="522">
        <v>5.5902777777777767E-2</v>
      </c>
      <c r="S11" s="522">
        <v>0.11233796296296295</v>
      </c>
    </row>
    <row r="12" spans="1:19">
      <c r="A12" s="499">
        <v>2.6041666666666661E-4</v>
      </c>
      <c r="B12" s="496">
        <v>5.2083333333333322E-4</v>
      </c>
      <c r="C12" s="497">
        <v>7.8124999999999983E-4</v>
      </c>
      <c r="D12" s="497">
        <v>1.0416666666666664E-3</v>
      </c>
      <c r="E12" s="497">
        <v>1.5624999999999997E-3</v>
      </c>
      <c r="F12" s="497">
        <v>2.0833333333333329E-3</v>
      </c>
      <c r="G12" s="512">
        <v>2.6041666666666661E-3</v>
      </c>
      <c r="H12" s="497">
        <v>3.9062499999999991E-3</v>
      </c>
      <c r="I12" s="497">
        <v>5.2083333333333322E-3</v>
      </c>
      <c r="J12" s="497">
        <v>7.8124999999999983E-3</v>
      </c>
      <c r="K12" s="497">
        <v>8.5937499999999972E-3</v>
      </c>
      <c r="L12" s="497">
        <v>8.8541666666666647E-3</v>
      </c>
      <c r="M12" s="497">
        <v>1.0416666666666664E-2</v>
      </c>
      <c r="N12" s="497">
        <v>1.302083333333333E-2</v>
      </c>
      <c r="O12" s="497">
        <v>1.5624999999999997E-2</v>
      </c>
      <c r="P12" s="497">
        <v>2.0833333333333329E-2</v>
      </c>
      <c r="Q12" s="497"/>
      <c r="R12" s="522">
        <v>5.4687499999999986E-2</v>
      </c>
      <c r="S12" s="522">
        <v>0.1098958333333333</v>
      </c>
    </row>
    <row r="13" spans="1:19">
      <c r="A13" s="499">
        <v>2.5462962962962955E-4</v>
      </c>
      <c r="B13" s="496">
        <v>5.0925925925925911E-4</v>
      </c>
      <c r="C13" s="497">
        <v>7.638888888888886E-4</v>
      </c>
      <c r="D13" s="497">
        <v>1.0185185185185182E-3</v>
      </c>
      <c r="E13" s="497">
        <v>1.5277777777777772E-3</v>
      </c>
      <c r="F13" s="497">
        <v>2.0370370370370364E-3</v>
      </c>
      <c r="G13" s="512">
        <v>2.5462962962962956E-3</v>
      </c>
      <c r="H13" s="497">
        <v>3.8194444444444435E-3</v>
      </c>
      <c r="I13" s="497">
        <v>5.0925925925925913E-3</v>
      </c>
      <c r="J13" s="497">
        <v>7.6388888888888869E-3</v>
      </c>
      <c r="K13" s="497">
        <v>8.4027777777777746E-3</v>
      </c>
      <c r="L13" s="497">
        <v>8.6574074074074053E-3</v>
      </c>
      <c r="M13" s="497">
        <v>1.0185185185185183E-2</v>
      </c>
      <c r="N13" s="497">
        <v>1.2731481481481477E-2</v>
      </c>
      <c r="O13" s="497">
        <v>1.5277777777777774E-2</v>
      </c>
      <c r="P13" s="497">
        <v>2.0370370370370365E-2</v>
      </c>
      <c r="Q13" s="497"/>
      <c r="R13" s="522">
        <v>5.3472222222222206E-2</v>
      </c>
      <c r="S13" s="522">
        <v>0.10745370370370368</v>
      </c>
    </row>
    <row r="14" spans="1:19">
      <c r="A14" s="499">
        <v>2.488425925925925E-4</v>
      </c>
      <c r="B14" s="496">
        <v>4.9768518518518499E-4</v>
      </c>
      <c r="C14" s="497">
        <v>7.4652777777777749E-4</v>
      </c>
      <c r="D14" s="497">
        <v>9.9537037037036999E-4</v>
      </c>
      <c r="E14" s="497">
        <v>1.493055555555555E-3</v>
      </c>
      <c r="F14" s="497">
        <v>1.99074074074074E-3</v>
      </c>
      <c r="G14" s="512">
        <v>2.4884259259259252E-3</v>
      </c>
      <c r="H14" s="497">
        <v>3.7326388888888873E-3</v>
      </c>
      <c r="I14" s="497">
        <v>4.9768518518518504E-3</v>
      </c>
      <c r="J14" s="497">
        <v>7.4652777777777747E-3</v>
      </c>
      <c r="K14" s="497">
        <v>8.2118055555555521E-3</v>
      </c>
      <c r="L14" s="497">
        <v>8.4606481481481442E-3</v>
      </c>
      <c r="M14" s="497">
        <v>9.9537037037037007E-3</v>
      </c>
      <c r="N14" s="497">
        <v>1.2442129629629624E-2</v>
      </c>
      <c r="O14" s="497">
        <v>1.4930555555555549E-2</v>
      </c>
      <c r="P14" s="497">
        <v>1.9907407407407401E-2</v>
      </c>
      <c r="Q14" s="497"/>
      <c r="R14" s="522">
        <v>5.2256944444444425E-2</v>
      </c>
      <c r="S14" s="522">
        <v>0.10501157407407403</v>
      </c>
    </row>
    <row r="15" spans="1:19">
      <c r="A15" s="499">
        <v>2.4305555555555547E-4</v>
      </c>
      <c r="B15" s="496">
        <v>4.8611111111111093E-4</v>
      </c>
      <c r="C15" s="497">
        <v>7.2916666666666637E-4</v>
      </c>
      <c r="D15" s="497">
        <v>9.7222222222222187E-4</v>
      </c>
      <c r="E15" s="497">
        <v>1.4583333333333327E-3</v>
      </c>
      <c r="F15" s="497">
        <v>1.9444444444444437E-3</v>
      </c>
      <c r="G15" s="512">
        <v>2.4305555555555547E-3</v>
      </c>
      <c r="H15" s="497">
        <v>3.6458333333333321E-3</v>
      </c>
      <c r="I15" s="497">
        <v>4.8611111111111095E-3</v>
      </c>
      <c r="J15" s="497">
        <v>7.2916666666666642E-3</v>
      </c>
      <c r="K15" s="497">
        <v>8.0208333333333312E-3</v>
      </c>
      <c r="L15" s="497">
        <v>8.2638888888888866E-3</v>
      </c>
      <c r="M15" s="497">
        <v>9.7222222222222189E-3</v>
      </c>
      <c r="N15" s="497">
        <v>1.2152777777777773E-2</v>
      </c>
      <c r="O15" s="497">
        <v>1.4583333333333328E-2</v>
      </c>
      <c r="P15" s="497">
        <v>1.9444444444444438E-2</v>
      </c>
      <c r="Q15" s="497"/>
      <c r="R15" s="522">
        <v>5.1041666666666645E-2</v>
      </c>
      <c r="S15" s="522">
        <v>0.10256944444444441</v>
      </c>
    </row>
    <row r="16" spans="1:19">
      <c r="A16" s="499">
        <v>2.3726851851851844E-4</v>
      </c>
      <c r="B16" s="496">
        <v>4.7453703703703688E-4</v>
      </c>
      <c r="C16" s="497">
        <v>7.1180555555555537E-4</v>
      </c>
      <c r="D16" s="497">
        <v>9.4907407407407375E-4</v>
      </c>
      <c r="E16" s="497">
        <v>1.4236111111111107E-3</v>
      </c>
      <c r="F16" s="497">
        <v>1.8981481481481475E-3</v>
      </c>
      <c r="G16" s="512">
        <v>2.3726851851851843E-3</v>
      </c>
      <c r="H16" s="497">
        <v>3.5590277777777764E-3</v>
      </c>
      <c r="I16" s="497">
        <v>4.7453703703703685E-3</v>
      </c>
      <c r="J16" s="497">
        <v>7.1180555555555528E-3</v>
      </c>
      <c r="K16" s="497">
        <v>7.8298611111111086E-3</v>
      </c>
      <c r="L16" s="497">
        <v>8.0671296296296272E-3</v>
      </c>
      <c r="M16" s="497">
        <v>9.4907407407407371E-3</v>
      </c>
      <c r="N16" s="497">
        <v>1.1863425925925921E-2</v>
      </c>
      <c r="O16" s="497">
        <v>1.4236111111111106E-2</v>
      </c>
      <c r="P16" s="497">
        <v>1.8981481481481474E-2</v>
      </c>
      <c r="Q16" s="497"/>
      <c r="R16" s="522">
        <v>4.9826388888888871E-2</v>
      </c>
      <c r="S16" s="522">
        <v>0.10012731481481478</v>
      </c>
    </row>
    <row r="17" spans="1:19">
      <c r="A17" s="499">
        <v>2.3148148148148141E-4</v>
      </c>
      <c r="B17" s="496">
        <v>4.6296296296296282E-4</v>
      </c>
      <c r="C17" s="497">
        <v>6.9444444444444425E-4</v>
      </c>
      <c r="D17" s="497">
        <v>9.2592592592592564E-4</v>
      </c>
      <c r="E17" s="497">
        <v>1.3888888888888885E-3</v>
      </c>
      <c r="F17" s="497">
        <v>1.8518518518518513E-3</v>
      </c>
      <c r="G17" s="512">
        <v>2.3148148148148143E-3</v>
      </c>
      <c r="H17" s="497">
        <v>3.4722222222222212E-3</v>
      </c>
      <c r="I17" s="497">
        <v>4.6296296296296285E-3</v>
      </c>
      <c r="J17" s="497">
        <v>6.9444444444444423E-3</v>
      </c>
      <c r="K17" s="497">
        <v>7.6388888888888869E-3</v>
      </c>
      <c r="L17" s="497">
        <v>7.8703703703703679E-3</v>
      </c>
      <c r="M17" s="497">
        <v>9.259259259259257E-3</v>
      </c>
      <c r="N17" s="497">
        <v>1.157407407407407E-2</v>
      </c>
      <c r="O17" s="497">
        <v>1.3888888888888885E-2</v>
      </c>
      <c r="P17" s="497">
        <v>1.8518518518518514E-2</v>
      </c>
      <c r="Q17" s="497"/>
      <c r="R17" s="522">
        <v>4.8611111111111098E-2</v>
      </c>
      <c r="S17" s="522">
        <v>9.7685185185185153E-2</v>
      </c>
    </row>
    <row r="18" spans="1:19">
      <c r="A18" s="499">
        <v>2.2569444444444438E-4</v>
      </c>
      <c r="B18" s="496">
        <v>4.5138888888888876E-4</v>
      </c>
      <c r="C18" s="497">
        <v>6.7708333333333314E-4</v>
      </c>
      <c r="D18" s="497">
        <v>9.0277777777777752E-4</v>
      </c>
      <c r="E18" s="497">
        <v>1.3541666666666663E-3</v>
      </c>
      <c r="F18" s="497">
        <v>1.805555555555555E-3</v>
      </c>
      <c r="G18" s="512">
        <v>2.2569444444444438E-3</v>
      </c>
      <c r="H18" s="497">
        <v>3.3854166666666659E-3</v>
      </c>
      <c r="I18" s="497">
        <v>4.5138888888888876E-3</v>
      </c>
      <c r="J18" s="497">
        <v>6.7708333333333318E-3</v>
      </c>
      <c r="K18" s="497">
        <v>7.4479166666666643E-3</v>
      </c>
      <c r="L18" s="497">
        <v>7.6736111111111085E-3</v>
      </c>
      <c r="M18" s="497">
        <v>9.0277777777777752E-3</v>
      </c>
      <c r="N18" s="497">
        <v>1.1284722222222219E-2</v>
      </c>
      <c r="O18" s="497">
        <v>1.3541666666666664E-2</v>
      </c>
      <c r="P18" s="497">
        <v>1.805555555555555E-2</v>
      </c>
      <c r="Q18" s="497"/>
      <c r="R18" s="522">
        <v>4.7395833333333318E-2</v>
      </c>
      <c r="S18" s="522">
        <v>9.5243055555555525E-2</v>
      </c>
    </row>
    <row r="19" spans="1:19">
      <c r="A19" s="499">
        <v>2.1990740740740735E-4</v>
      </c>
      <c r="B19" s="496">
        <v>4.398148148148147E-4</v>
      </c>
      <c r="C19" s="497">
        <v>6.5972222222222203E-4</v>
      </c>
      <c r="D19" s="497">
        <v>8.796296296296294E-4</v>
      </c>
      <c r="E19" s="497">
        <v>1.3194444444444441E-3</v>
      </c>
      <c r="F19" s="497">
        <v>1.7592592592592588E-3</v>
      </c>
      <c r="G19" s="521">
        <v>2.1990740740740733E-3</v>
      </c>
      <c r="H19" s="497">
        <v>3.2986111111111102E-3</v>
      </c>
      <c r="I19" s="497">
        <v>4.3981481481481467E-3</v>
      </c>
      <c r="J19" s="497">
        <v>6.5972222222222205E-3</v>
      </c>
      <c r="K19" s="497">
        <v>7.2569444444444426E-3</v>
      </c>
      <c r="L19" s="497">
        <v>7.47685185185185E-3</v>
      </c>
      <c r="M19" s="497">
        <v>8.7962962962962934E-3</v>
      </c>
      <c r="N19" s="497">
        <v>1.0995370370370367E-2</v>
      </c>
      <c r="O19" s="497">
        <v>1.3194444444444441E-2</v>
      </c>
      <c r="P19" s="497">
        <v>1.7592592592592587E-2</v>
      </c>
      <c r="Q19" s="497"/>
      <c r="R19" s="522">
        <v>4.6180555555555544E-2</v>
      </c>
      <c r="S19" s="522">
        <v>9.2800925925925898E-2</v>
      </c>
    </row>
    <row r="20" spans="1:19">
      <c r="A20" s="499">
        <v>2.1412037037037032E-4</v>
      </c>
      <c r="B20" s="496">
        <v>4.2824074074074064E-4</v>
      </c>
      <c r="C20" s="497">
        <v>6.4236111111111091E-4</v>
      </c>
      <c r="D20" s="497">
        <v>8.5648148148148129E-4</v>
      </c>
      <c r="E20" s="497">
        <v>1.2847222222222218E-3</v>
      </c>
      <c r="F20" s="497">
        <v>1.7129629629629626E-3</v>
      </c>
      <c r="G20" s="512">
        <v>2.1412037037037033E-3</v>
      </c>
      <c r="H20" s="497">
        <v>3.211805555555555E-3</v>
      </c>
      <c r="I20" s="497">
        <v>4.2824074074074066E-3</v>
      </c>
      <c r="J20" s="497">
        <v>6.42361111111111E-3</v>
      </c>
      <c r="K20" s="497">
        <v>7.0659722222222209E-3</v>
      </c>
      <c r="L20" s="497">
        <v>7.2800925925925906E-3</v>
      </c>
      <c r="M20" s="497">
        <v>8.5648148148148133E-3</v>
      </c>
      <c r="N20" s="497">
        <v>1.0706018518518516E-2</v>
      </c>
      <c r="O20" s="497">
        <v>1.284722222222222E-2</v>
      </c>
      <c r="P20" s="497">
        <v>1.7129629629629627E-2</v>
      </c>
      <c r="Q20" s="497"/>
      <c r="R20" s="522">
        <v>4.4965277777777771E-2</v>
      </c>
      <c r="S20" s="522">
        <v>9.035879629629627E-2</v>
      </c>
    </row>
    <row r="21" spans="1:19">
      <c r="A21" s="519">
        <v>2.0833333333333329E-4</v>
      </c>
      <c r="B21" s="520">
        <v>4.1666666666666658E-4</v>
      </c>
      <c r="C21" s="521">
        <v>6.249999999999999E-4</v>
      </c>
      <c r="D21" s="521">
        <v>8.3333333333333317E-4</v>
      </c>
      <c r="E21" s="521">
        <v>1.2499999999999998E-3</v>
      </c>
      <c r="F21" s="521">
        <v>1.6666666666666663E-3</v>
      </c>
      <c r="G21" s="521">
        <v>2.0833333333333329E-3</v>
      </c>
      <c r="H21" s="521">
        <v>3.1249999999999993E-3</v>
      </c>
      <c r="I21" s="521">
        <v>4.1666666666666657E-3</v>
      </c>
      <c r="J21" s="521">
        <v>6.2499999999999986E-3</v>
      </c>
      <c r="K21" s="521">
        <v>6.8749999999999983E-3</v>
      </c>
      <c r="L21" s="521">
        <v>7.0833333333333321E-3</v>
      </c>
      <c r="M21" s="521">
        <v>8.3333333333333315E-3</v>
      </c>
      <c r="N21" s="521">
        <v>1.0416666666666664E-2</v>
      </c>
      <c r="O21" s="521">
        <v>1.2499999999999997E-2</v>
      </c>
      <c r="P21" s="521">
        <v>1.6666666666666663E-2</v>
      </c>
      <c r="Q21" s="521"/>
      <c r="R21" s="531">
        <v>4.374999999999999E-2</v>
      </c>
      <c r="S21" s="531">
        <v>8.7916666666666643E-2</v>
      </c>
    </row>
    <row r="22" spans="1:19">
      <c r="A22" s="499">
        <v>2.0254629629629626E-4</v>
      </c>
      <c r="B22" s="496">
        <v>4.0509259259259253E-4</v>
      </c>
      <c r="C22" s="497">
        <v>6.0763888888888879E-4</v>
      </c>
      <c r="D22" s="497">
        <v>8.1018518518518505E-4</v>
      </c>
      <c r="E22" s="497">
        <v>1.2152777777777776E-3</v>
      </c>
      <c r="F22" s="497">
        <v>1.6203703703703701E-3</v>
      </c>
      <c r="G22" s="512">
        <v>2.0254629629629624E-3</v>
      </c>
      <c r="H22" s="497">
        <v>3.0381944444444441E-3</v>
      </c>
      <c r="I22" s="497">
        <v>4.0509259259259248E-3</v>
      </c>
      <c r="J22" s="497">
        <v>6.0763888888888881E-3</v>
      </c>
      <c r="K22" s="497">
        <v>6.6840277777777766E-3</v>
      </c>
      <c r="L22" s="497">
        <v>6.8865740740740727E-3</v>
      </c>
      <c r="M22" s="497">
        <v>8.1018518518518497E-3</v>
      </c>
      <c r="N22" s="497">
        <v>1.0127314814814813E-2</v>
      </c>
      <c r="O22" s="497">
        <v>1.2152777777777776E-2</v>
      </c>
      <c r="P22" s="497">
        <v>1.6203703703703699E-2</v>
      </c>
      <c r="Q22" s="497"/>
      <c r="R22" s="522">
        <v>4.2534722222222217E-2</v>
      </c>
      <c r="S22" s="522">
        <v>8.5474537037037029E-2</v>
      </c>
    </row>
    <row r="23" spans="1:19">
      <c r="A23" s="499">
        <v>1.9675925925925923E-4</v>
      </c>
      <c r="B23" s="520">
        <v>3.9351851851851847E-4</v>
      </c>
      <c r="C23" s="521">
        <v>5.9027777777777768E-4</v>
      </c>
      <c r="D23" s="521">
        <v>7.8703703703703694E-4</v>
      </c>
      <c r="E23" s="521">
        <v>1.1805555555555554E-3</v>
      </c>
      <c r="F23" s="521">
        <v>1.5740740740740739E-3</v>
      </c>
      <c r="G23" s="521">
        <v>1.9675925925925924E-3</v>
      </c>
      <c r="H23" s="521">
        <v>2.9513888888888884E-3</v>
      </c>
      <c r="I23" s="521">
        <v>3.9351851851851848E-3</v>
      </c>
      <c r="J23" s="521">
        <v>5.9027777777777768E-3</v>
      </c>
      <c r="K23" s="521">
        <v>6.4930555555555549E-3</v>
      </c>
      <c r="L23" s="497">
        <v>6.6898148148148142E-3</v>
      </c>
      <c r="M23" s="521">
        <v>7.8703703703703696E-3</v>
      </c>
      <c r="N23" s="521">
        <v>9.8379629629629615E-3</v>
      </c>
      <c r="O23" s="497">
        <v>1.1805555555555554E-2</v>
      </c>
      <c r="P23" s="497">
        <v>1.5740740740740739E-2</v>
      </c>
      <c r="Q23" s="521"/>
      <c r="R23" s="522">
        <v>4.1319444444444436E-2</v>
      </c>
      <c r="S23" s="522">
        <v>8.3032407407407402E-2</v>
      </c>
    </row>
    <row r="24" spans="1:19">
      <c r="A24" s="499">
        <v>1.9097222222222221E-4</v>
      </c>
      <c r="B24" s="496">
        <v>3.8194444444444441E-4</v>
      </c>
      <c r="C24" s="521">
        <v>5.7291666666666667E-4</v>
      </c>
      <c r="D24" s="497">
        <v>7.6388888888888882E-4</v>
      </c>
      <c r="E24" s="497">
        <v>1.1458333333333333E-3</v>
      </c>
      <c r="F24" s="497">
        <v>1.5277777777777776E-3</v>
      </c>
      <c r="G24" s="512">
        <v>1.9097222222222219E-3</v>
      </c>
      <c r="H24" s="497">
        <v>2.8645833333333331E-3</v>
      </c>
      <c r="I24" s="497">
        <v>3.8194444444444439E-3</v>
      </c>
      <c r="J24" s="497">
        <v>5.7291666666666663E-3</v>
      </c>
      <c r="K24" s="497">
        <v>6.3020833333333331E-3</v>
      </c>
      <c r="L24" s="497">
        <v>6.4930555555555549E-3</v>
      </c>
      <c r="M24" s="497">
        <v>7.6388888888888878E-3</v>
      </c>
      <c r="N24" s="497">
        <v>9.5486111111111101E-3</v>
      </c>
      <c r="O24" s="497">
        <v>1.1458333333333333E-2</v>
      </c>
      <c r="P24" s="497">
        <v>1.5277777777777776E-2</v>
      </c>
      <c r="Q24" s="497"/>
      <c r="R24" s="522">
        <v>4.0104166666666663E-2</v>
      </c>
      <c r="S24" s="522">
        <v>8.0590277777777775E-2</v>
      </c>
    </row>
    <row r="25" spans="1:19">
      <c r="A25" s="499">
        <v>1.8518518518518518E-4</v>
      </c>
      <c r="B25" s="496">
        <v>3.7037037037037035E-4</v>
      </c>
      <c r="C25" s="497">
        <v>5.5555555555555556E-4</v>
      </c>
      <c r="D25" s="497">
        <v>7.407407407407407E-4</v>
      </c>
      <c r="E25" s="497">
        <v>1.1111111111111111E-3</v>
      </c>
      <c r="F25" s="497">
        <v>1.4814814814814814E-3</v>
      </c>
      <c r="G25" s="512">
        <v>1.8518518518518517E-3</v>
      </c>
      <c r="H25" s="497">
        <v>2.7777777777777775E-3</v>
      </c>
      <c r="I25" s="497">
        <v>3.7037037037037034E-3</v>
      </c>
      <c r="J25" s="497">
        <v>5.5555555555555549E-3</v>
      </c>
      <c r="K25" s="497">
        <v>6.1111111111111106E-3</v>
      </c>
      <c r="L25" s="497">
        <v>6.2962962962962964E-3</v>
      </c>
      <c r="M25" s="497">
        <v>7.4074074074074068E-3</v>
      </c>
      <c r="N25" s="497">
        <v>9.2592592592592587E-3</v>
      </c>
      <c r="O25" s="497">
        <v>1.111111111111111E-2</v>
      </c>
      <c r="P25" s="497">
        <v>1.4814814814814814E-2</v>
      </c>
      <c r="Q25" s="497"/>
      <c r="R25" s="522">
        <v>3.888888888888889E-2</v>
      </c>
      <c r="S25" s="522">
        <v>7.8148148148148147E-2</v>
      </c>
    </row>
    <row r="26" spans="1:19">
      <c r="A26" s="499">
        <v>1.7939814814814815E-4</v>
      </c>
      <c r="B26" s="496">
        <v>3.5879629629629629E-4</v>
      </c>
      <c r="C26" s="497">
        <v>5.3819444444444444E-4</v>
      </c>
      <c r="D26" s="497">
        <v>7.1759259259259259E-4</v>
      </c>
      <c r="E26" s="497">
        <v>1.0763888888888889E-3</v>
      </c>
      <c r="F26" s="497">
        <v>1.4351851851851852E-3</v>
      </c>
      <c r="G26" s="512">
        <v>1.7939814814814815E-3</v>
      </c>
      <c r="H26" s="497">
        <v>2.6909722222222222E-3</v>
      </c>
      <c r="I26" s="497">
        <v>3.5879629629629629E-3</v>
      </c>
      <c r="J26" s="497">
        <v>5.3819444444444444E-3</v>
      </c>
      <c r="K26" s="497">
        <v>5.9201388888888888E-3</v>
      </c>
      <c r="L26" s="497">
        <v>6.099537037037037E-3</v>
      </c>
      <c r="M26" s="497">
        <v>7.1759259259259259E-3</v>
      </c>
      <c r="N26" s="497">
        <v>8.9699074074074073E-3</v>
      </c>
      <c r="O26" s="497">
        <v>1.0763888888888889E-2</v>
      </c>
      <c r="P26" s="497">
        <v>1.4351851851851852E-2</v>
      </c>
      <c r="Q26" s="497"/>
      <c r="R26" s="522">
        <v>3.7673611111111109E-2</v>
      </c>
      <c r="S26" s="522">
        <v>7.570601851851852E-2</v>
      </c>
    </row>
    <row r="27" spans="1:19">
      <c r="A27" s="499">
        <v>1.7361111111111112E-4</v>
      </c>
      <c r="B27" s="496">
        <v>3.4722222222222224E-4</v>
      </c>
      <c r="C27" s="497">
        <v>5.2083333333333333E-4</v>
      </c>
      <c r="D27" s="497">
        <v>6.9444444444444447E-4</v>
      </c>
      <c r="E27" s="497">
        <v>1.0416666666666667E-3</v>
      </c>
      <c r="F27" s="497">
        <v>1.3888888888888889E-3</v>
      </c>
      <c r="G27" s="512">
        <v>1.7361111111111112E-3</v>
      </c>
      <c r="H27" s="497">
        <v>2.604166666666667E-3</v>
      </c>
      <c r="I27" s="497">
        <v>3.4722222222222225E-3</v>
      </c>
      <c r="J27" s="497">
        <v>5.2083333333333339E-3</v>
      </c>
      <c r="K27" s="497">
        <v>5.7291666666666671E-3</v>
      </c>
      <c r="L27" s="497">
        <v>5.9027777777777776E-3</v>
      </c>
      <c r="M27" s="497">
        <v>6.9444444444444449E-3</v>
      </c>
      <c r="N27" s="497">
        <v>8.6805555555555559E-3</v>
      </c>
      <c r="O27" s="497">
        <v>1.0416666666666668E-2</v>
      </c>
      <c r="P27" s="497">
        <v>1.388888888888889E-2</v>
      </c>
      <c r="Q27" s="497"/>
      <c r="R27" s="522">
        <v>3.6458333333333336E-2</v>
      </c>
      <c r="S27" s="522">
        <v>7.3263888888888892E-2</v>
      </c>
    </row>
    <row r="28" spans="1:19" ht="21">
      <c r="A28" s="499">
        <v>1.6782407407407409E-4</v>
      </c>
      <c r="B28" s="496">
        <v>3.3564814814814818E-4</v>
      </c>
      <c r="C28" s="497">
        <v>5.0347222222222221E-4</v>
      </c>
      <c r="D28" s="497">
        <v>6.7129629629629635E-4</v>
      </c>
      <c r="E28" s="497">
        <v>1.0069444444444444E-3</v>
      </c>
      <c r="F28" s="497">
        <v>1.3425925925925927E-3</v>
      </c>
      <c r="G28" s="501" t="s">
        <v>875</v>
      </c>
      <c r="H28" s="500"/>
      <c r="I28" s="500"/>
      <c r="J28" s="500"/>
      <c r="K28" s="500"/>
      <c r="L28" s="500"/>
      <c r="M28" s="500"/>
      <c r="N28" s="500"/>
      <c r="O28" s="497">
        <v>1.0069444444444445E-2</v>
      </c>
      <c r="P28" s="497">
        <v>1.3425925925925928E-2</v>
      </c>
      <c r="Q28" s="500"/>
      <c r="R28" s="500"/>
      <c r="S28" s="522">
        <v>7.0821759259259265E-2</v>
      </c>
    </row>
    <row r="29" spans="1:19">
      <c r="A29" s="499">
        <v>1.6203703703703706E-4</v>
      </c>
      <c r="B29" s="496">
        <v>3.2407407407407412E-4</v>
      </c>
      <c r="C29" s="497">
        <v>4.8611111111111121E-4</v>
      </c>
      <c r="D29" s="497">
        <v>6.4814814814814824E-4</v>
      </c>
      <c r="E29" s="497">
        <v>9.7222222222222241E-4</v>
      </c>
      <c r="F29" s="497">
        <v>1.2962962962962965E-3</v>
      </c>
      <c r="G29" s="500"/>
      <c r="H29" s="500"/>
      <c r="I29" s="500"/>
      <c r="J29" s="500"/>
      <c r="K29" s="500"/>
      <c r="L29" s="500"/>
      <c r="M29" s="500"/>
      <c r="N29" s="500"/>
      <c r="O29" s="497">
        <v>9.7222222222222241E-3</v>
      </c>
      <c r="P29" s="497">
        <v>1.2962962962962964E-2</v>
      </c>
      <c r="Q29" s="500"/>
      <c r="R29" s="500"/>
      <c r="S29" s="522">
        <v>6.8379629629629637E-2</v>
      </c>
    </row>
    <row r="30" spans="1:19">
      <c r="A30" s="499">
        <v>1.5625000000000003E-4</v>
      </c>
      <c r="B30" s="496">
        <v>3.1250000000000006E-4</v>
      </c>
      <c r="C30" s="497">
        <v>4.6875000000000009E-4</v>
      </c>
      <c r="D30" s="497">
        <v>6.2500000000000012E-4</v>
      </c>
      <c r="E30" s="497"/>
      <c r="F30" s="502" t="s">
        <v>876</v>
      </c>
      <c r="G30" s="503">
        <v>6.2500000000000001E-4</v>
      </c>
      <c r="H30" s="503">
        <v>6.4814814814814813E-4</v>
      </c>
      <c r="I30" s="503">
        <v>6.7129629629629625E-4</v>
      </c>
      <c r="J30" s="503">
        <v>6.9444444444444447E-4</v>
      </c>
      <c r="K30" s="503"/>
      <c r="L30" s="503"/>
      <c r="M30" s="503"/>
      <c r="N30" s="500"/>
      <c r="O30" s="497">
        <v>9.3750000000000014E-3</v>
      </c>
      <c r="P30" s="497">
        <v>1.2500000000000002E-2</v>
      </c>
      <c r="Q30" s="500"/>
      <c r="R30" s="500"/>
      <c r="S30" s="522">
        <v>6.593750000000001E-2</v>
      </c>
    </row>
    <row r="31" spans="1:19">
      <c r="A31" s="499">
        <v>1.50462962962963E-4</v>
      </c>
      <c r="B31" s="496">
        <v>3.00925925925926E-4</v>
      </c>
      <c r="C31" s="497">
        <v>4.5138888888888898E-4</v>
      </c>
      <c r="D31" s="497">
        <v>6.01851851851852E-4</v>
      </c>
      <c r="E31" s="497"/>
      <c r="F31" s="504">
        <v>0.95</v>
      </c>
      <c r="G31" s="503">
        <v>6.5789473684210536E-4</v>
      </c>
      <c r="H31" s="503">
        <v>6.822612085769981E-4</v>
      </c>
      <c r="I31" s="503">
        <v>7.0662768031189084E-4</v>
      </c>
      <c r="J31" s="503">
        <v>7.3099415204678369E-4</v>
      </c>
      <c r="K31" s="503"/>
      <c r="L31" s="503"/>
      <c r="M31" s="503"/>
      <c r="N31" s="500"/>
      <c r="O31" s="497">
        <v>9.0277777777777804E-3</v>
      </c>
      <c r="P31" s="497">
        <v>1.2037037037037041E-2</v>
      </c>
      <c r="Q31" s="500"/>
      <c r="R31" s="500"/>
      <c r="S31" s="522">
        <v>6.3495370370370383E-2</v>
      </c>
    </row>
    <row r="32" spans="1:19">
      <c r="A32" s="499">
        <v>1.4467592592592597E-4</v>
      </c>
      <c r="B32" s="496">
        <v>2.8935185185185194E-4</v>
      </c>
      <c r="C32" s="497">
        <v>4.3402777777777792E-4</v>
      </c>
      <c r="D32" s="497">
        <v>5.7870370370370389E-4</v>
      </c>
      <c r="E32" s="505"/>
      <c r="F32" s="504">
        <v>0.9</v>
      </c>
      <c r="G32" s="503">
        <v>6.9444444444444447E-4</v>
      </c>
      <c r="H32" s="503">
        <v>7.2016460905349787E-4</v>
      </c>
      <c r="I32" s="503">
        <v>7.4588477366255138E-4</v>
      </c>
      <c r="J32" s="503">
        <v>7.716049382716049E-4</v>
      </c>
      <c r="K32" s="503"/>
      <c r="L32" s="503"/>
      <c r="M32" s="503"/>
      <c r="N32" s="500"/>
      <c r="O32" s="497">
        <v>8.6805555555555577E-3</v>
      </c>
      <c r="P32" s="497">
        <v>1.1574074074074077E-2</v>
      </c>
      <c r="Q32" s="500"/>
      <c r="R32" s="500"/>
      <c r="S32" s="498"/>
    </row>
    <row r="33" spans="1:21">
      <c r="A33" s="499">
        <v>1.3888888888888894E-4</v>
      </c>
      <c r="B33" s="496">
        <v>2.7777777777777789E-4</v>
      </c>
      <c r="C33" s="497">
        <v>4.1666666666666686E-4</v>
      </c>
      <c r="D33" s="497">
        <v>5.5555555555555577E-4</v>
      </c>
      <c r="E33" s="497">
        <v>8.3333333333333371E-4</v>
      </c>
      <c r="F33" s="497">
        <v>1.1111111111111115E-3</v>
      </c>
      <c r="G33" s="512">
        <v>1.3888888888888894E-3</v>
      </c>
      <c r="H33" s="497">
        <v>2.0833333333333342E-3</v>
      </c>
      <c r="I33" s="497">
        <v>2.7777777777777788E-3</v>
      </c>
      <c r="J33" s="497">
        <v>4.1666666666666683E-3</v>
      </c>
      <c r="K33" s="497">
        <v>4.5833333333333351E-3</v>
      </c>
      <c r="L33" s="497"/>
      <c r="M33" s="497">
        <v>5.5555555555555575E-3</v>
      </c>
      <c r="N33" s="497">
        <v>6.9444444444444475E-3</v>
      </c>
      <c r="O33" s="497"/>
      <c r="P33" s="497"/>
      <c r="Q33" s="497"/>
      <c r="R33" s="497"/>
      <c r="S33" s="485"/>
      <c r="T33" s="485"/>
      <c r="U33" s="485"/>
    </row>
    <row r="34" spans="1:21">
      <c r="A34" s="499">
        <v>1.3310185185185191E-4</v>
      </c>
      <c r="B34" s="496">
        <v>2.6620370370370383E-4</v>
      </c>
      <c r="C34" s="497">
        <v>3.9930555555555574E-4</v>
      </c>
      <c r="D34" s="497">
        <v>5.3240740740740766E-4</v>
      </c>
      <c r="E34" s="497">
        <v>7.9861111111111148E-4</v>
      </c>
      <c r="F34" s="497">
        <v>1.0648148148148153E-3</v>
      </c>
      <c r="G34" s="512">
        <v>1.3310185185185191E-3</v>
      </c>
      <c r="H34" s="497">
        <v>1.9965277777777785E-3</v>
      </c>
      <c r="I34" s="497">
        <v>2.6620370370370383E-3</v>
      </c>
      <c r="J34" s="497">
        <v>3.993055555555557E-3</v>
      </c>
      <c r="K34" s="497">
        <v>4.3923611111111134E-3</v>
      </c>
      <c r="L34" s="497"/>
      <c r="M34" s="497">
        <v>5.3240740740740766E-3</v>
      </c>
      <c r="N34" s="497">
        <v>6.6550925925925961E-3</v>
      </c>
      <c r="O34" s="497"/>
      <c r="P34" s="497"/>
      <c r="Q34" s="497"/>
      <c r="R34" s="497"/>
      <c r="S34" s="485"/>
      <c r="T34" s="485"/>
      <c r="U34" s="485"/>
    </row>
    <row r="35" spans="1:21">
      <c r="A35" s="506"/>
      <c r="B35" s="507"/>
      <c r="C35" s="483"/>
      <c r="D35" s="483"/>
      <c r="E35" s="483"/>
      <c r="F35" s="502"/>
      <c r="G35" s="503"/>
      <c r="H35" s="503"/>
      <c r="I35" s="503"/>
      <c r="J35" s="503"/>
      <c r="K35" s="503"/>
      <c r="L35" s="503"/>
      <c r="M35" s="503"/>
      <c r="N35" s="483"/>
      <c r="O35" s="483"/>
      <c r="P35" s="483"/>
      <c r="Q35" s="483"/>
      <c r="R35" s="483"/>
      <c r="S35" s="483"/>
      <c r="T35" s="483"/>
      <c r="U35" s="483"/>
    </row>
    <row r="36" spans="1:21">
      <c r="A36" s="508" t="s">
        <v>877</v>
      </c>
      <c r="B36" s="509">
        <v>1.3888888888888889E-4</v>
      </c>
      <c r="C36" s="509">
        <v>1.5046296296296297E-4</v>
      </c>
      <c r="D36" s="509">
        <v>1.6203703703703703E-4</v>
      </c>
      <c r="E36" s="509">
        <v>1.7361111111111112E-4</v>
      </c>
      <c r="F36" s="502" t="s">
        <v>878</v>
      </c>
      <c r="G36" s="503">
        <v>1.3888888888888889E-3</v>
      </c>
      <c r="H36" s="503">
        <v>1.5046296296296294E-3</v>
      </c>
      <c r="I36" s="503">
        <v>1.6203703703703703E-3</v>
      </c>
      <c r="J36" s="503">
        <v>1.736111111111111E-3</v>
      </c>
      <c r="K36" s="503"/>
      <c r="L36" s="503"/>
      <c r="M36" s="503"/>
      <c r="N36" s="507"/>
      <c r="O36" s="507"/>
      <c r="P36" s="507"/>
      <c r="Q36" s="507"/>
      <c r="R36" s="507"/>
      <c r="S36" s="506"/>
      <c r="T36" s="506"/>
      <c r="U36" s="506"/>
    </row>
    <row r="37" spans="1:21">
      <c r="A37" s="510">
        <v>0.95</v>
      </c>
      <c r="B37" s="509">
        <v>1.4619883040935673E-4</v>
      </c>
      <c r="C37" s="509">
        <v>1.5838206627680313E-4</v>
      </c>
      <c r="D37" s="509">
        <v>1.7056530214424952E-4</v>
      </c>
      <c r="E37" s="509">
        <v>1.8274853801169592E-4</v>
      </c>
      <c r="F37" s="504" t="s">
        <v>879</v>
      </c>
      <c r="G37" s="503">
        <v>1.0964912280701754E-3</v>
      </c>
      <c r="H37" s="503">
        <v>1.1878654970760233E-3</v>
      </c>
      <c r="I37" s="503">
        <v>1.2792397660818715E-3</v>
      </c>
      <c r="J37" s="503">
        <v>1.3706140350877192E-3</v>
      </c>
      <c r="K37" s="503"/>
      <c r="L37" s="503"/>
      <c r="M37" s="503"/>
      <c r="N37" s="507"/>
      <c r="O37" s="507"/>
      <c r="P37" s="507"/>
      <c r="Q37" s="507"/>
      <c r="R37" s="507"/>
      <c r="S37" s="506"/>
      <c r="T37" s="506"/>
      <c r="U37" s="506"/>
    </row>
    <row r="38" spans="1:21">
      <c r="A38" s="510">
        <v>0.9</v>
      </c>
      <c r="B38" s="509">
        <v>1.5432098765432098E-4</v>
      </c>
      <c r="C38" s="509">
        <v>1.6718106995884774E-4</v>
      </c>
      <c r="D38" s="509">
        <v>1.8004115226337447E-4</v>
      </c>
      <c r="E38" s="509">
        <v>1.9290123456790122E-4</v>
      </c>
      <c r="F38" s="504" t="s">
        <v>880</v>
      </c>
      <c r="G38" s="503">
        <v>1.1574074074074073E-3</v>
      </c>
      <c r="H38" s="503">
        <v>1.253858024691358E-3</v>
      </c>
      <c r="I38" s="503">
        <v>1.3503086419753086E-3</v>
      </c>
      <c r="J38" s="503">
        <v>1.4467592592592592E-3</v>
      </c>
      <c r="K38" s="503"/>
      <c r="L38" s="503"/>
      <c r="M38" s="503"/>
      <c r="N38" s="507"/>
      <c r="O38" s="507"/>
      <c r="P38" s="507"/>
      <c r="Q38" s="507"/>
      <c r="R38" s="507"/>
      <c r="S38" s="506"/>
      <c r="T38" s="506"/>
      <c r="U38" s="506"/>
    </row>
    <row r="39" spans="1:21">
      <c r="A39" s="510">
        <v>0.85</v>
      </c>
      <c r="B39" s="509">
        <v>1.6339869281045753E-4</v>
      </c>
      <c r="C39" s="509">
        <v>1.7701525054466234E-4</v>
      </c>
      <c r="D39" s="509">
        <v>1.9063180827886709E-4</v>
      </c>
      <c r="E39" s="509">
        <v>2.042483660130719E-4</v>
      </c>
      <c r="F39" s="504" t="s">
        <v>881</v>
      </c>
      <c r="G39" s="503">
        <v>1.2254901960784314E-3</v>
      </c>
      <c r="H39" s="503">
        <v>1.3276143790849672E-3</v>
      </c>
      <c r="I39" s="503">
        <v>1.4297385620915034E-3</v>
      </c>
      <c r="J39" s="503">
        <v>1.5318627450980392E-3</v>
      </c>
      <c r="K39" s="503"/>
      <c r="L39" s="503"/>
      <c r="M39" s="503"/>
      <c r="N39" s="507"/>
      <c r="O39" s="507"/>
      <c r="P39" s="507"/>
      <c r="Q39" s="507"/>
      <c r="R39" s="507"/>
      <c r="S39" s="506"/>
      <c r="T39" s="506"/>
      <c r="U39" s="506"/>
    </row>
    <row r="40" spans="1:21">
      <c r="A40" s="510">
        <v>0.8</v>
      </c>
      <c r="B40" s="509">
        <v>1.7361111111111109E-4</v>
      </c>
      <c r="C40" s="509">
        <v>1.880787037037037E-4</v>
      </c>
      <c r="D40" s="509">
        <v>2.0254629629629629E-4</v>
      </c>
      <c r="E40" s="509">
        <v>2.1701388888888888E-4</v>
      </c>
      <c r="F40" s="504" t="s">
        <v>882</v>
      </c>
      <c r="G40" s="503">
        <v>1.3020833333333333E-3</v>
      </c>
      <c r="H40" s="503">
        <v>1.4105902777777775E-3</v>
      </c>
      <c r="I40" s="503">
        <v>1.5190972222222222E-3</v>
      </c>
      <c r="J40" s="503">
        <v>1.6276041666666665E-3</v>
      </c>
      <c r="K40" s="503"/>
      <c r="L40" s="503"/>
      <c r="M40" s="503"/>
      <c r="N40" s="507"/>
      <c r="O40" s="507"/>
      <c r="P40" s="507"/>
      <c r="Q40" s="507"/>
      <c r="R40" s="507"/>
      <c r="S40" s="506"/>
      <c r="T40" s="506"/>
      <c r="U40" s="506"/>
    </row>
    <row r="41" spans="1:21">
      <c r="A41" s="511"/>
      <c r="B41" s="509"/>
      <c r="C41" s="509"/>
      <c r="D41" s="509"/>
      <c r="E41" s="509"/>
      <c r="F41" s="502"/>
      <c r="G41" s="503"/>
      <c r="H41" s="503"/>
      <c r="I41" s="503"/>
      <c r="J41" s="503"/>
      <c r="K41" s="503"/>
      <c r="L41" s="503"/>
      <c r="M41" s="503"/>
      <c r="N41" s="507"/>
      <c r="O41" s="507"/>
      <c r="P41" s="507"/>
      <c r="Q41" s="507"/>
      <c r="R41" s="507"/>
      <c r="S41" s="506"/>
      <c r="T41" s="506"/>
      <c r="U41" s="506"/>
    </row>
    <row r="42" spans="1:21">
      <c r="A42" s="508" t="s">
        <v>883</v>
      </c>
      <c r="B42" s="509">
        <v>2.7777777777777778E-4</v>
      </c>
      <c r="C42" s="509">
        <v>2.8935185185185189E-4</v>
      </c>
      <c r="D42" s="509">
        <v>3.0092592592592595E-4</v>
      </c>
      <c r="E42" s="509">
        <v>3.1250000000000001E-4</v>
      </c>
      <c r="F42" s="502" t="s">
        <v>884</v>
      </c>
      <c r="G42" s="503">
        <v>6.2500000000000003E-3</v>
      </c>
      <c r="H42" s="503">
        <v>6.5972222222222222E-3</v>
      </c>
      <c r="I42" s="503">
        <v>6.9444444444444441E-3</v>
      </c>
      <c r="J42" s="503">
        <v>7.2916666666666659E-3</v>
      </c>
      <c r="K42" s="503"/>
      <c r="L42" s="503"/>
      <c r="M42" s="503"/>
      <c r="N42" s="507"/>
      <c r="O42" s="507"/>
      <c r="P42" s="507"/>
      <c r="Q42" s="507"/>
      <c r="R42" s="507"/>
      <c r="S42" s="506"/>
      <c r="T42" s="506"/>
      <c r="U42" s="506"/>
    </row>
    <row r="43" spans="1:21">
      <c r="A43" s="510">
        <v>0.95</v>
      </c>
      <c r="B43" s="509">
        <v>2.9239766081871346E-4</v>
      </c>
      <c r="C43" s="509">
        <v>3.0458089668615988E-4</v>
      </c>
      <c r="D43" s="509">
        <v>3.1676413255360625E-4</v>
      </c>
      <c r="E43" s="509">
        <v>3.2894736842105268E-4</v>
      </c>
      <c r="F43" s="504" t="s">
        <v>885</v>
      </c>
      <c r="G43" s="503">
        <v>4.3859649122807015E-3</v>
      </c>
      <c r="H43" s="503">
        <v>4.6296296296296302E-3</v>
      </c>
      <c r="I43" s="503">
        <v>4.8732943469785572E-3</v>
      </c>
      <c r="J43" s="503">
        <v>5.1169590643274851E-3</v>
      </c>
      <c r="K43" s="503"/>
      <c r="L43" s="503"/>
      <c r="M43" s="503"/>
      <c r="N43" s="507"/>
      <c r="O43" s="507"/>
      <c r="P43" s="507"/>
      <c r="Q43" s="507"/>
      <c r="R43" s="507"/>
      <c r="S43" s="506"/>
      <c r="T43" s="506"/>
      <c r="U43" s="506"/>
    </row>
    <row r="44" spans="1:21">
      <c r="A44" s="510">
        <v>0.9</v>
      </c>
      <c r="B44" s="509">
        <v>3.0864197530864197E-4</v>
      </c>
      <c r="C44" s="509">
        <v>3.2150205761316878E-4</v>
      </c>
      <c r="D44" s="509">
        <v>3.3436213991769548E-4</v>
      </c>
      <c r="E44" s="509">
        <v>3.4722222222222224E-4</v>
      </c>
      <c r="F44" s="504" t="s">
        <v>886</v>
      </c>
      <c r="G44" s="503">
        <v>4.6296296296296294E-3</v>
      </c>
      <c r="H44" s="503">
        <v>4.8868312757201649E-3</v>
      </c>
      <c r="I44" s="503">
        <v>5.1440329218106996E-3</v>
      </c>
      <c r="J44" s="503">
        <v>5.4012345679012334E-3</v>
      </c>
      <c r="K44" s="503"/>
      <c r="L44" s="503"/>
      <c r="M44" s="503"/>
      <c r="N44" s="507"/>
      <c r="O44" s="507"/>
      <c r="P44" s="507"/>
      <c r="Q44" s="507"/>
      <c r="R44" s="507"/>
      <c r="S44" s="506"/>
      <c r="T44" s="506"/>
      <c r="U44" s="506"/>
    </row>
    <row r="45" spans="1:21">
      <c r="A45" s="510">
        <v>0.85</v>
      </c>
      <c r="B45" s="509">
        <v>3.2679738562091506E-4</v>
      </c>
      <c r="C45" s="509">
        <v>3.404139433551199E-4</v>
      </c>
      <c r="D45" s="509">
        <v>3.5403050108932468E-4</v>
      </c>
      <c r="E45" s="509">
        <v>3.6764705882352941E-4</v>
      </c>
      <c r="F45" s="504" t="s">
        <v>887</v>
      </c>
      <c r="G45" s="503">
        <v>4.9019607843137254E-3</v>
      </c>
      <c r="H45" s="503">
        <v>5.1742919389978215E-3</v>
      </c>
      <c r="I45" s="503">
        <v>5.4466230936819167E-3</v>
      </c>
      <c r="J45" s="503">
        <v>5.7189542483660127E-3</v>
      </c>
      <c r="K45" s="503"/>
      <c r="L45" s="503"/>
      <c r="M45" s="503"/>
      <c r="N45" s="507"/>
      <c r="O45" s="507"/>
      <c r="P45" s="507"/>
      <c r="Q45" s="507"/>
      <c r="R45" s="507"/>
      <c r="S45" s="506"/>
      <c r="T45" s="506"/>
      <c r="U45" s="506"/>
    </row>
    <row r="46" spans="1:21">
      <c r="A46" s="510">
        <v>0.8</v>
      </c>
      <c r="B46" s="509">
        <v>3.4722222222222218E-4</v>
      </c>
      <c r="C46" s="509">
        <v>3.6168981481481485E-4</v>
      </c>
      <c r="D46" s="509">
        <v>3.7615740740740741E-4</v>
      </c>
      <c r="E46" s="509">
        <v>3.9062499999999997E-4</v>
      </c>
      <c r="F46" s="504" t="s">
        <v>888</v>
      </c>
      <c r="G46" s="503">
        <v>5.208333333333333E-3</v>
      </c>
      <c r="H46" s="503">
        <v>5.4976851851851853E-3</v>
      </c>
      <c r="I46" s="503">
        <v>5.7870370370370367E-3</v>
      </c>
      <c r="J46" s="503">
        <v>6.0763888888888873E-3</v>
      </c>
      <c r="K46" s="503"/>
      <c r="L46" s="503"/>
      <c r="M46" s="503"/>
      <c r="N46" s="507"/>
      <c r="O46" s="507"/>
      <c r="P46" s="507"/>
      <c r="Q46" s="507"/>
      <c r="R46" s="507"/>
      <c r="S46" s="506"/>
      <c r="T46" s="506"/>
      <c r="U46" s="506"/>
    </row>
    <row r="47" spans="1:21">
      <c r="A47" s="506"/>
      <c r="B47" s="507"/>
      <c r="C47" s="507"/>
      <c r="D47" s="507"/>
      <c r="E47" s="507"/>
      <c r="F47" s="507"/>
      <c r="G47" s="507"/>
      <c r="H47" s="507"/>
      <c r="I47" s="507"/>
      <c r="J47" s="507"/>
      <c r="K47" s="507"/>
      <c r="L47" s="507"/>
      <c r="M47" s="507"/>
      <c r="N47" s="507"/>
      <c r="O47" s="507"/>
      <c r="P47" s="507"/>
      <c r="Q47" s="507"/>
      <c r="R47" s="507"/>
      <c r="S47" s="506"/>
      <c r="T47" s="506">
        <v>0.13408564814814816</v>
      </c>
      <c r="U47" s="506"/>
    </row>
    <row r="48" spans="1:21">
      <c r="A48" s="506"/>
      <c r="B48" s="507"/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23" t="s">
        <v>889</v>
      </c>
      <c r="S48" s="524">
        <v>5.0925925925925921E-4</v>
      </c>
      <c r="T48" s="524">
        <v>5.0925925925925921E-4</v>
      </c>
      <c r="U48" s="524">
        <v>0.43800925925925926</v>
      </c>
    </row>
    <row r="49" spans="2:21">
      <c r="B49" s="507" t="s">
        <v>890</v>
      </c>
      <c r="C49" s="521"/>
      <c r="D49" s="507"/>
      <c r="E49" s="507"/>
      <c r="F49" s="507"/>
      <c r="G49" s="507"/>
      <c r="H49" s="507"/>
      <c r="I49" s="507"/>
      <c r="J49" s="507"/>
      <c r="K49" s="507"/>
      <c r="L49" s="507"/>
      <c r="M49" s="507"/>
      <c r="N49" s="507"/>
      <c r="O49" s="507"/>
      <c r="P49" s="507"/>
      <c r="Q49" s="507"/>
      <c r="R49" s="523" t="s">
        <v>891</v>
      </c>
      <c r="S49" s="524">
        <v>1.59375E-2</v>
      </c>
      <c r="T49" s="524">
        <v>1.5428240740740741E-2</v>
      </c>
      <c r="U49" s="524">
        <v>0.45343749999999999</v>
      </c>
    </row>
    <row r="50" spans="2:21">
      <c r="B50" s="507" t="s">
        <v>892</v>
      </c>
      <c r="C50" s="507"/>
      <c r="D50" s="507"/>
      <c r="E50" s="507"/>
      <c r="F50" s="507"/>
      <c r="G50" s="507"/>
      <c r="H50" s="507"/>
      <c r="I50" s="521">
        <v>5.7291666666666667E-4</v>
      </c>
      <c r="J50" s="507"/>
      <c r="K50" s="507"/>
      <c r="L50" s="507"/>
      <c r="M50" s="507"/>
      <c r="N50" s="507"/>
      <c r="O50" s="507"/>
      <c r="P50" s="507"/>
      <c r="Q50" s="507"/>
      <c r="R50" s="523" t="s">
        <v>893</v>
      </c>
      <c r="S50" s="524">
        <v>3.1319444444444448E-2</v>
      </c>
      <c r="T50" s="524">
        <v>1.5381944444444443E-2</v>
      </c>
      <c r="U50" s="524">
        <v>0.46881944444444446</v>
      </c>
    </row>
    <row r="51" spans="2:21">
      <c r="B51" s="507" t="s">
        <v>894</v>
      </c>
      <c r="C51" s="507"/>
      <c r="D51" s="507"/>
      <c r="E51" s="507"/>
      <c r="F51" s="506"/>
      <c r="G51" s="507"/>
      <c r="H51" s="507"/>
      <c r="I51" s="507"/>
      <c r="J51" s="507"/>
      <c r="K51" s="507"/>
      <c r="L51" s="507"/>
      <c r="M51" s="507"/>
      <c r="N51" s="507"/>
      <c r="O51" s="507"/>
      <c r="P51" s="507"/>
      <c r="Q51" s="507"/>
      <c r="R51" s="523" t="s">
        <v>895</v>
      </c>
      <c r="S51" s="524">
        <v>4.6759259259259257E-2</v>
      </c>
      <c r="T51" s="524">
        <v>1.5439814814814816E-2</v>
      </c>
      <c r="U51" s="524">
        <v>0.48425925925925922</v>
      </c>
    </row>
    <row r="52" spans="2:21">
      <c r="B52" s="507"/>
      <c r="C52" s="507"/>
      <c r="D52" s="507"/>
      <c r="E52" s="507"/>
      <c r="F52" s="506"/>
      <c r="G52" s="507"/>
      <c r="H52" s="507"/>
      <c r="I52" s="507"/>
      <c r="J52" s="507"/>
      <c r="K52" s="507"/>
      <c r="L52" s="507"/>
      <c r="M52" s="507"/>
      <c r="N52" s="507"/>
      <c r="O52" s="507"/>
      <c r="P52" s="507"/>
      <c r="Q52" s="507"/>
      <c r="R52" s="523" t="s">
        <v>896</v>
      </c>
      <c r="S52" s="524">
        <v>6.2233796296296294E-2</v>
      </c>
      <c r="T52" s="524">
        <v>1.5474537037037038E-2</v>
      </c>
      <c r="U52" s="524">
        <v>0.49973379629629627</v>
      </c>
    </row>
    <row r="53" spans="2:21">
      <c r="B53" s="507" t="s">
        <v>897</v>
      </c>
      <c r="C53" s="507"/>
      <c r="D53" s="507"/>
      <c r="E53" s="507"/>
      <c r="F53" s="506"/>
      <c r="G53" s="507"/>
      <c r="H53" s="507"/>
      <c r="I53" s="521">
        <v>1.2499999999999998E-3</v>
      </c>
      <c r="J53" s="507"/>
      <c r="K53" s="507"/>
      <c r="L53" s="507"/>
      <c r="M53" s="507"/>
      <c r="N53" s="507"/>
      <c r="O53" s="507"/>
      <c r="P53" s="507"/>
      <c r="Q53" s="507"/>
      <c r="R53" s="523" t="s">
        <v>898</v>
      </c>
      <c r="S53" s="524">
        <v>6.5636574074074069E-2</v>
      </c>
      <c r="T53" s="524">
        <v>3.4027777777777784E-3</v>
      </c>
      <c r="U53" s="524">
        <v>0.50313657407407408</v>
      </c>
    </row>
    <row r="54" spans="2:21">
      <c r="B54" s="507" t="s">
        <v>899</v>
      </c>
      <c r="C54" s="507"/>
      <c r="D54" s="507"/>
      <c r="E54" s="507"/>
      <c r="F54" s="506"/>
      <c r="G54" s="507"/>
      <c r="H54" s="507"/>
      <c r="I54" s="507"/>
      <c r="J54" s="507"/>
      <c r="K54" s="507"/>
      <c r="L54" s="507"/>
      <c r="M54" s="507"/>
      <c r="N54" s="507"/>
      <c r="O54" s="507"/>
      <c r="P54" s="507"/>
      <c r="Q54" s="507"/>
      <c r="R54" s="523" t="s">
        <v>900</v>
      </c>
      <c r="S54" s="524">
        <v>7.7731481481481471E-2</v>
      </c>
      <c r="T54" s="524">
        <v>1.2094907407407408E-2</v>
      </c>
      <c r="U54" s="524">
        <v>0.51523148148148146</v>
      </c>
    </row>
    <row r="55" spans="2:21">
      <c r="B55" s="507"/>
      <c r="C55" s="507"/>
      <c r="D55" s="507"/>
      <c r="E55" s="507"/>
      <c r="F55" s="506"/>
      <c r="G55" s="507"/>
      <c r="H55" s="507"/>
      <c r="I55" s="484"/>
      <c r="J55" s="507"/>
      <c r="K55" s="507"/>
      <c r="L55" s="507"/>
      <c r="M55" s="507"/>
      <c r="N55" s="507"/>
      <c r="O55" s="507"/>
      <c r="P55" s="507"/>
      <c r="Q55" s="507"/>
      <c r="R55" s="523" t="s">
        <v>901</v>
      </c>
      <c r="S55" s="524">
        <v>9.346064814814814E-2</v>
      </c>
      <c r="T55" s="524">
        <v>1.5729166666666666E-2</v>
      </c>
      <c r="U55" s="524">
        <v>0.53096064814814814</v>
      </c>
    </row>
    <row r="56" spans="2:21">
      <c r="B56" s="484" t="s">
        <v>902</v>
      </c>
      <c r="C56" s="483"/>
      <c r="D56" s="483"/>
      <c r="E56" s="483"/>
      <c r="F56" s="483"/>
      <c r="G56" s="483"/>
      <c r="H56" s="483"/>
      <c r="I56" s="521">
        <v>2.1990740740740733E-3</v>
      </c>
      <c r="J56" s="483"/>
      <c r="K56" s="483"/>
      <c r="L56" s="483"/>
      <c r="M56" s="483"/>
      <c r="N56" s="483"/>
      <c r="O56" s="483"/>
      <c r="P56" s="483"/>
      <c r="Q56" s="483"/>
      <c r="R56" s="523" t="s">
        <v>903</v>
      </c>
      <c r="S56" s="524">
        <v>0.10949074074074074</v>
      </c>
      <c r="T56" s="524">
        <v>1.6030092592592592E-2</v>
      </c>
      <c r="U56" s="524">
        <v>0.54699074074074072</v>
      </c>
    </row>
    <row r="57" spans="2:21">
      <c r="B57" s="484" t="s">
        <v>904</v>
      </c>
      <c r="C57" s="483"/>
      <c r="D57" s="483"/>
      <c r="E57" s="483"/>
      <c r="F57" s="483"/>
      <c r="G57" s="483"/>
      <c r="H57" s="483"/>
      <c r="I57" s="483"/>
      <c r="J57" s="483"/>
      <c r="K57" s="483"/>
      <c r="L57" s="483"/>
      <c r="M57" s="483"/>
      <c r="N57" s="483"/>
      <c r="O57" s="483"/>
      <c r="P57" s="483"/>
      <c r="Q57" s="483"/>
      <c r="R57" s="523" t="s">
        <v>905</v>
      </c>
      <c r="S57" s="524">
        <v>0.12625</v>
      </c>
      <c r="T57" s="524">
        <v>1.6759259259259258E-2</v>
      </c>
      <c r="U57" s="524">
        <v>0.56374999999999997</v>
      </c>
    </row>
    <row r="58" spans="2:21">
      <c r="B58" s="483"/>
      <c r="C58" s="483"/>
      <c r="D58" s="483"/>
      <c r="E58" s="483"/>
      <c r="F58" s="483"/>
      <c r="G58" s="483"/>
      <c r="H58" s="483"/>
      <c r="I58" s="483"/>
      <c r="J58" s="483"/>
      <c r="K58" s="483"/>
      <c r="L58" s="483"/>
      <c r="M58" s="483"/>
      <c r="N58" s="483"/>
      <c r="O58" s="483"/>
      <c r="P58" s="483"/>
      <c r="Q58" s="483"/>
      <c r="R58" s="523" t="s">
        <v>906</v>
      </c>
      <c r="S58" s="524">
        <v>0.13408564814814813</v>
      </c>
      <c r="T58" s="524">
        <v>7.8356481481481489E-3</v>
      </c>
      <c r="U58" s="524">
        <v>0.57158564814814816</v>
      </c>
    </row>
    <row r="59" spans="2:21">
      <c r="B59" s="484" t="s">
        <v>907</v>
      </c>
      <c r="C59" s="483"/>
      <c r="D59" s="483"/>
      <c r="E59" s="483"/>
      <c r="F59" s="483"/>
      <c r="G59" s="483"/>
      <c r="H59" s="483"/>
      <c r="I59" s="483"/>
      <c r="J59" s="483"/>
      <c r="K59" s="483"/>
      <c r="L59" s="483"/>
      <c r="M59" s="483"/>
      <c r="N59" s="483"/>
      <c r="O59" s="483"/>
      <c r="P59" s="483"/>
      <c r="Q59" s="483"/>
      <c r="R59" s="483"/>
      <c r="S59" s="483"/>
      <c r="T59" s="483"/>
      <c r="U59" s="483"/>
    </row>
    <row r="60" spans="2:21">
      <c r="B60" s="488" t="s">
        <v>864</v>
      </c>
      <c r="C60" s="489" t="s">
        <v>865</v>
      </c>
      <c r="D60" s="490" t="s">
        <v>866</v>
      </c>
      <c r="E60" s="517" t="s">
        <v>867</v>
      </c>
      <c r="F60" s="518" t="s">
        <v>868</v>
      </c>
      <c r="G60" s="483"/>
      <c r="H60" s="483"/>
      <c r="I60" s="483"/>
      <c r="J60" s="483"/>
      <c r="K60" s="483"/>
      <c r="L60" s="483"/>
      <c r="M60" s="483"/>
      <c r="N60" s="483"/>
      <c r="O60" s="483"/>
      <c r="P60" s="483"/>
      <c r="Q60" s="483"/>
      <c r="R60" s="483"/>
      <c r="S60" s="483"/>
      <c r="T60" s="483"/>
      <c r="U60" s="483"/>
    </row>
    <row r="61" spans="2:21">
      <c r="B61" s="497" t="s">
        <v>908</v>
      </c>
      <c r="C61" s="497" t="s">
        <v>909</v>
      </c>
      <c r="D61" s="497" t="s">
        <v>910</v>
      </c>
      <c r="E61" s="497" t="s">
        <v>911</v>
      </c>
      <c r="F61" s="512" t="s">
        <v>912</v>
      </c>
      <c r="G61" s="483"/>
      <c r="H61" s="483"/>
      <c r="I61" s="483"/>
      <c r="J61" s="483"/>
      <c r="K61" s="483"/>
      <c r="L61" s="483"/>
      <c r="M61" s="483"/>
      <c r="N61" s="483"/>
      <c r="O61" s="483"/>
      <c r="P61" s="483"/>
      <c r="Q61" s="483"/>
      <c r="R61" s="483"/>
      <c r="S61" s="483"/>
      <c r="T61" s="483"/>
      <c r="U61" s="483"/>
    </row>
    <row r="62" spans="2:21">
      <c r="B62" s="483"/>
      <c r="C62" s="483"/>
      <c r="D62" s="483"/>
      <c r="E62" s="483"/>
      <c r="F62" s="483"/>
      <c r="G62" s="483"/>
      <c r="H62" s="483"/>
      <c r="I62" s="483"/>
      <c r="J62" s="483"/>
      <c r="K62" s="483"/>
      <c r="L62" s="483"/>
      <c r="M62" s="483"/>
      <c r="N62" s="483"/>
      <c r="O62" s="483"/>
      <c r="P62" s="483"/>
      <c r="Q62" s="483"/>
      <c r="R62" s="525" t="s">
        <v>913</v>
      </c>
      <c r="S62" s="483"/>
      <c r="T62" s="483"/>
      <c r="U62" s="483"/>
    </row>
    <row r="63" spans="2:21">
      <c r="B63" s="483"/>
      <c r="C63" s="483"/>
      <c r="D63" s="483"/>
      <c r="E63" s="483"/>
      <c r="F63" s="483"/>
      <c r="G63" s="483"/>
      <c r="H63" s="483"/>
      <c r="I63" s="483"/>
      <c r="J63" s="483"/>
      <c r="K63" s="483"/>
      <c r="L63" s="483"/>
      <c r="M63" s="483"/>
      <c r="N63" s="483"/>
      <c r="O63" s="483"/>
      <c r="P63" s="483"/>
      <c r="Q63" s="483"/>
      <c r="R63" s="526" t="s">
        <v>914</v>
      </c>
      <c r="S63" s="483"/>
      <c r="T63" s="483"/>
      <c r="U63" s="483"/>
    </row>
    <row r="64" spans="2:21">
      <c r="B64" s="483"/>
      <c r="C64" s="483"/>
      <c r="D64" s="483"/>
      <c r="E64" s="483"/>
      <c r="F64" s="483"/>
      <c r="G64" s="483"/>
      <c r="H64" s="483"/>
      <c r="I64" s="483"/>
      <c r="J64" s="483"/>
      <c r="K64" s="483"/>
      <c r="L64" s="483"/>
      <c r="M64" s="483"/>
      <c r="N64" s="483"/>
      <c r="O64" s="483"/>
      <c r="P64" s="483"/>
      <c r="Q64" s="483"/>
      <c r="R64" s="527">
        <v>41301</v>
      </c>
      <c r="S64" s="483"/>
      <c r="T64" s="483"/>
      <c r="U64" s="483"/>
    </row>
    <row r="65" spans="2:21">
      <c r="B65" s="488" t="s">
        <v>864</v>
      </c>
      <c r="C65" s="483"/>
      <c r="D65" s="488" t="s">
        <v>864</v>
      </c>
      <c r="E65" s="483"/>
      <c r="F65" s="483"/>
      <c r="G65" s="483"/>
      <c r="H65" s="483"/>
      <c r="I65" s="483"/>
      <c r="J65" s="483"/>
      <c r="K65" s="483"/>
      <c r="L65" s="483"/>
      <c r="M65" s="483"/>
      <c r="N65" s="483"/>
      <c r="O65" s="483"/>
      <c r="P65" s="483"/>
      <c r="Q65" s="483"/>
      <c r="R65" s="526" t="s">
        <v>915</v>
      </c>
      <c r="S65" s="483"/>
      <c r="T65" s="483"/>
      <c r="U65" s="483"/>
    </row>
    <row r="66" spans="2:21">
      <c r="B66" s="516">
        <v>4.398148148148147E-4</v>
      </c>
      <c r="C66" s="483"/>
      <c r="D66" s="497">
        <v>4.0509259259259253E-4</v>
      </c>
      <c r="E66" s="483"/>
      <c r="F66" s="483"/>
      <c r="G66" s="483"/>
      <c r="H66" s="483"/>
      <c r="I66" s="483"/>
      <c r="J66" s="483"/>
      <c r="K66" s="483"/>
      <c r="L66" s="483"/>
      <c r="M66" s="483"/>
      <c r="N66" s="483"/>
      <c r="O66" s="483"/>
      <c r="P66" s="483"/>
      <c r="Q66" s="483"/>
      <c r="R66" s="528" t="s">
        <v>916</v>
      </c>
      <c r="S66" s="483"/>
      <c r="T66" s="483"/>
      <c r="U66" s="483"/>
    </row>
    <row r="67" spans="2:21">
      <c r="B67" s="516">
        <v>8.796296296296294E-4</v>
      </c>
      <c r="C67" s="483"/>
      <c r="D67" s="489" t="s">
        <v>865</v>
      </c>
      <c r="E67" s="483"/>
      <c r="F67" s="483"/>
      <c r="G67" s="483"/>
      <c r="H67" s="483"/>
      <c r="I67" s="483"/>
      <c r="J67" s="483"/>
      <c r="K67" s="483"/>
      <c r="L67" s="483"/>
      <c r="M67" s="483"/>
      <c r="N67" s="483"/>
      <c r="O67" s="483"/>
      <c r="P67" s="483"/>
      <c r="Q67" s="483"/>
      <c r="R67" s="526" t="s">
        <v>917</v>
      </c>
      <c r="S67" s="483"/>
      <c r="T67" s="483"/>
      <c r="U67" s="483"/>
    </row>
    <row r="68" spans="2:21">
      <c r="B68" s="517" t="s">
        <v>867</v>
      </c>
      <c r="C68" s="483"/>
      <c r="D68" s="497">
        <v>6.0763888888888879E-4</v>
      </c>
      <c r="E68" s="483"/>
      <c r="F68" s="483"/>
      <c r="G68" s="483"/>
      <c r="H68" s="483"/>
      <c r="I68" s="483"/>
      <c r="J68" s="483"/>
      <c r="K68" s="483"/>
      <c r="L68" s="483"/>
      <c r="M68" s="483"/>
      <c r="N68" s="483"/>
      <c r="O68" s="483"/>
      <c r="P68" s="483"/>
      <c r="Q68" s="483"/>
      <c r="R68" s="528" t="s">
        <v>918</v>
      </c>
      <c r="S68" s="483"/>
      <c r="T68" s="483"/>
      <c r="U68" s="483"/>
    </row>
    <row r="69" spans="2:21">
      <c r="B69" s="516">
        <v>1.3194444444444441E-3</v>
      </c>
      <c r="C69" s="483"/>
      <c r="D69" s="483"/>
      <c r="E69" s="483"/>
      <c r="F69" s="483"/>
      <c r="G69" s="483"/>
      <c r="H69" s="483"/>
      <c r="I69" s="483"/>
      <c r="J69" s="483"/>
      <c r="K69" s="483"/>
      <c r="L69" s="483"/>
      <c r="M69" s="483"/>
      <c r="N69" s="483"/>
      <c r="O69" s="483"/>
      <c r="P69" s="483"/>
      <c r="Q69" s="483"/>
      <c r="R69" s="526" t="s">
        <v>919</v>
      </c>
      <c r="S69" s="483"/>
      <c r="T69" s="483"/>
      <c r="U69" s="483"/>
    </row>
    <row r="70" spans="2:21">
      <c r="B70" s="518" t="s">
        <v>868</v>
      </c>
      <c r="C70" s="483"/>
      <c r="D70" s="490" t="s">
        <v>866</v>
      </c>
      <c r="E70" s="483"/>
      <c r="F70" s="483"/>
      <c r="G70" s="483"/>
      <c r="H70" s="483"/>
      <c r="I70" s="483"/>
      <c r="J70" s="483"/>
      <c r="K70" s="483"/>
      <c r="L70" s="483"/>
      <c r="M70" s="483"/>
      <c r="N70" s="483"/>
      <c r="O70" s="483"/>
      <c r="P70" s="483"/>
      <c r="Q70" s="483"/>
      <c r="R70" s="528" t="s">
        <v>920</v>
      </c>
      <c r="S70" s="483"/>
      <c r="T70" s="483"/>
      <c r="U70" s="483"/>
    </row>
    <row r="71" spans="2:21">
      <c r="B71" s="516">
        <v>1.7592592592592588E-3</v>
      </c>
      <c r="C71" s="483"/>
      <c r="D71" s="497">
        <v>8.1018518518518505E-4</v>
      </c>
      <c r="E71" s="483"/>
      <c r="F71" s="483"/>
      <c r="G71" s="483"/>
      <c r="H71" s="483"/>
      <c r="I71" s="483"/>
      <c r="J71" s="483"/>
      <c r="K71" s="483"/>
      <c r="L71" s="483"/>
      <c r="M71" s="483"/>
      <c r="N71" s="483"/>
      <c r="O71" s="483"/>
      <c r="P71" s="483"/>
      <c r="Q71" s="483"/>
      <c r="R71" s="526" t="s">
        <v>921</v>
      </c>
      <c r="S71" s="483"/>
      <c r="T71" s="483"/>
      <c r="U71" s="483"/>
    </row>
    <row r="72" spans="2:21">
      <c r="B72" s="515" t="s">
        <v>869</v>
      </c>
      <c r="C72" s="483"/>
      <c r="D72" s="483"/>
      <c r="E72" s="483"/>
      <c r="F72" s="483"/>
      <c r="G72" s="483"/>
      <c r="H72" s="483"/>
      <c r="I72" s="483"/>
      <c r="J72" s="483"/>
      <c r="K72" s="483"/>
      <c r="L72" s="483"/>
      <c r="M72" s="483"/>
      <c r="N72" s="483"/>
      <c r="O72" s="483"/>
      <c r="P72" s="483"/>
      <c r="Q72" s="483"/>
      <c r="R72" s="528" t="s">
        <v>922</v>
      </c>
      <c r="S72" s="483"/>
      <c r="T72" s="483"/>
      <c r="U72" s="483"/>
    </row>
    <row r="73" spans="2:21" ht="14.25" thickBot="1">
      <c r="B73" s="516">
        <v>2.1990740740740733E-3</v>
      </c>
      <c r="C73" s="483"/>
      <c r="D73" s="517" t="s">
        <v>867</v>
      </c>
      <c r="E73" s="483"/>
      <c r="F73" s="483"/>
      <c r="G73" s="483"/>
      <c r="H73" s="483"/>
      <c r="I73" s="483"/>
      <c r="J73" s="483"/>
      <c r="K73" s="483"/>
      <c r="L73" s="483"/>
      <c r="M73" s="483"/>
      <c r="N73" s="483"/>
      <c r="O73" s="483"/>
      <c r="P73" s="483"/>
      <c r="Q73" s="483"/>
      <c r="R73" s="529" t="s">
        <v>923</v>
      </c>
      <c r="S73" s="483"/>
      <c r="T73" s="506">
        <v>0.13408564814814816</v>
      </c>
      <c r="U73" s="483"/>
    </row>
    <row r="74" spans="2:21" ht="15" thickTop="1" thickBot="1">
      <c r="B74" s="514" t="s">
        <v>870</v>
      </c>
      <c r="C74" s="483"/>
      <c r="D74" s="497">
        <v>1.2152777777777776E-3</v>
      </c>
      <c r="E74" s="483"/>
      <c r="F74" s="483"/>
      <c r="G74" s="483"/>
      <c r="H74" s="483"/>
      <c r="I74" s="483"/>
      <c r="J74" s="483"/>
      <c r="K74" s="483"/>
      <c r="L74" s="483"/>
      <c r="M74" s="483"/>
      <c r="N74" s="483"/>
      <c r="O74" s="483"/>
      <c r="P74" s="483"/>
      <c r="Q74" s="483"/>
      <c r="R74" s="530" t="s">
        <v>924</v>
      </c>
      <c r="S74" s="530" t="s">
        <v>925</v>
      </c>
      <c r="T74" s="530" t="s">
        <v>926</v>
      </c>
      <c r="U74" s="530" t="s">
        <v>927</v>
      </c>
    </row>
    <row r="75" spans="2:21" ht="14.25" thickTop="1">
      <c r="B75" s="516">
        <v>3.2986111111111102E-3</v>
      </c>
      <c r="C75" s="483"/>
      <c r="D75" s="483"/>
      <c r="E75" s="483"/>
      <c r="F75" s="483"/>
      <c r="G75" s="483"/>
      <c r="H75" s="483"/>
      <c r="I75" s="483"/>
      <c r="J75" s="483"/>
      <c r="K75" s="483"/>
      <c r="L75" s="483"/>
      <c r="M75" s="483"/>
      <c r="N75" s="483"/>
      <c r="O75" s="483"/>
      <c r="P75" s="483"/>
      <c r="Q75" s="483"/>
      <c r="R75" s="523" t="s">
        <v>889</v>
      </c>
      <c r="S75" s="524">
        <v>5.0925925925925921E-4</v>
      </c>
      <c r="T75" s="524">
        <v>5.0925925925925921E-4</v>
      </c>
      <c r="U75" s="524">
        <v>0.43800925925925926</v>
      </c>
    </row>
    <row r="76" spans="2:21">
      <c r="B76" s="483"/>
      <c r="C76" s="483"/>
      <c r="D76" s="518" t="s">
        <v>868</v>
      </c>
      <c r="E76" s="483"/>
      <c r="F76" s="483"/>
      <c r="G76" s="483"/>
      <c r="H76" s="483"/>
      <c r="I76" s="483"/>
      <c r="J76" s="483"/>
      <c r="K76" s="483"/>
      <c r="L76" s="483"/>
      <c r="M76" s="483"/>
      <c r="N76" s="483"/>
      <c r="O76" s="483"/>
      <c r="P76" s="483"/>
      <c r="Q76" s="483"/>
      <c r="R76" s="523" t="s">
        <v>891</v>
      </c>
      <c r="S76" s="524">
        <v>1.59375E-2</v>
      </c>
      <c r="T76" s="524">
        <v>1.5428240740740741E-2</v>
      </c>
      <c r="U76" s="524">
        <v>0.45343749999999999</v>
      </c>
    </row>
    <row r="77" spans="2:21">
      <c r="B77" s="483"/>
      <c r="C77" s="483"/>
      <c r="D77" s="512">
        <v>1.6203703703703701E-3</v>
      </c>
      <c r="E77" s="483"/>
      <c r="F77" s="483"/>
      <c r="G77" s="483"/>
      <c r="H77" s="483"/>
      <c r="I77" s="483"/>
      <c r="J77" s="483"/>
      <c r="K77" s="483"/>
      <c r="L77" s="483"/>
      <c r="M77" s="483"/>
      <c r="N77" s="483"/>
      <c r="O77" s="483"/>
      <c r="P77" s="483"/>
      <c r="Q77" s="483"/>
      <c r="R77" s="523" t="s">
        <v>893</v>
      </c>
      <c r="S77" s="524">
        <v>3.1319444444444448E-2</v>
      </c>
      <c r="T77" s="524">
        <v>1.5381944444444443E-2</v>
      </c>
      <c r="U77" s="524">
        <v>0.46881944444444446</v>
      </c>
    </row>
    <row r="78" spans="2:21">
      <c r="B78" s="483"/>
      <c r="C78" s="483"/>
      <c r="D78" s="483"/>
      <c r="E78" s="483"/>
      <c r="F78" s="483"/>
      <c r="G78" s="483"/>
      <c r="H78" s="483"/>
      <c r="I78" s="483"/>
      <c r="J78" s="483"/>
      <c r="K78" s="483"/>
      <c r="L78" s="483"/>
      <c r="M78" s="483"/>
      <c r="N78" s="483"/>
      <c r="O78" s="483"/>
      <c r="P78" s="483"/>
      <c r="Q78" s="483"/>
      <c r="R78" s="523" t="s">
        <v>895</v>
      </c>
      <c r="S78" s="524">
        <v>4.6759259259259257E-2</v>
      </c>
      <c r="T78" s="524">
        <v>1.5439814814814816E-2</v>
      </c>
      <c r="U78" s="524">
        <v>0.48425925925925922</v>
      </c>
    </row>
    <row r="79" spans="2:21">
      <c r="B79" s="483"/>
      <c r="C79" s="483"/>
      <c r="D79" s="483"/>
      <c r="E79" s="483"/>
      <c r="F79" s="483"/>
      <c r="G79" s="483"/>
      <c r="H79" s="483"/>
      <c r="I79" s="483"/>
      <c r="J79" s="483"/>
      <c r="K79" s="483"/>
      <c r="L79" s="483"/>
      <c r="M79" s="483"/>
      <c r="N79" s="483"/>
      <c r="O79" s="483"/>
      <c r="P79" s="483"/>
      <c r="Q79" s="483"/>
      <c r="R79" s="523" t="s">
        <v>896</v>
      </c>
      <c r="S79" s="524">
        <v>6.2233796296296294E-2</v>
      </c>
      <c r="T79" s="524">
        <v>1.5474537037037038E-2</v>
      </c>
      <c r="U79" s="524">
        <v>0.49973379629629627</v>
      </c>
    </row>
    <row r="80" spans="2:21">
      <c r="B80" s="483"/>
      <c r="C80" s="483"/>
      <c r="D80" s="483"/>
      <c r="E80" s="483"/>
      <c r="F80" s="483"/>
      <c r="G80" s="483"/>
      <c r="H80" s="483"/>
      <c r="I80" s="483"/>
      <c r="J80" s="483"/>
      <c r="K80" s="483"/>
      <c r="L80" s="483"/>
      <c r="M80" s="483"/>
      <c r="N80" s="483"/>
      <c r="O80" s="483"/>
      <c r="P80" s="483"/>
      <c r="Q80" s="483"/>
      <c r="R80" s="523" t="s">
        <v>898</v>
      </c>
      <c r="S80" s="524">
        <v>6.5636574074074069E-2</v>
      </c>
      <c r="T80" s="524">
        <v>3.4027777777777784E-3</v>
      </c>
      <c r="U80" s="524">
        <v>0.50313657407407408</v>
      </c>
    </row>
    <row r="81" spans="18:21">
      <c r="R81" s="523" t="s">
        <v>900</v>
      </c>
      <c r="S81" s="524">
        <v>7.7731481481481471E-2</v>
      </c>
      <c r="T81" s="524">
        <v>1.2094907407407408E-2</v>
      </c>
      <c r="U81" s="524">
        <v>0.51523148148148146</v>
      </c>
    </row>
    <row r="82" spans="18:21">
      <c r="R82" s="523" t="s">
        <v>901</v>
      </c>
      <c r="S82" s="524">
        <v>9.346064814814814E-2</v>
      </c>
      <c r="T82" s="524">
        <v>1.5729166666666666E-2</v>
      </c>
      <c r="U82" s="524">
        <v>0.53096064814814814</v>
      </c>
    </row>
    <row r="83" spans="18:21">
      <c r="R83" s="523" t="s">
        <v>903</v>
      </c>
      <c r="S83" s="524">
        <v>0.10949074074074074</v>
      </c>
      <c r="T83" s="524">
        <v>1.6030092592592592E-2</v>
      </c>
      <c r="U83" s="524">
        <v>0.54699074074074072</v>
      </c>
    </row>
    <row r="84" spans="18:21">
      <c r="R84" s="523" t="s">
        <v>905</v>
      </c>
      <c r="S84" s="524">
        <v>0.12625</v>
      </c>
      <c r="T84" s="524">
        <v>1.6759259259259258E-2</v>
      </c>
      <c r="U84" s="524">
        <v>0.56374999999999997</v>
      </c>
    </row>
    <row r="85" spans="18:21">
      <c r="R85" s="523" t="s">
        <v>906</v>
      </c>
      <c r="S85" s="524">
        <v>0.13408564814814813</v>
      </c>
      <c r="T85" s="524">
        <v>7.8356481481481489E-3</v>
      </c>
      <c r="U85" s="524">
        <v>0.57158564814814816</v>
      </c>
    </row>
  </sheetData>
  <mergeCells count="1">
    <mergeCell ref="A1:N1"/>
  </mergeCells>
  <phoneticPr fontId="36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opLeftCell="A6" workbookViewId="0">
      <selection activeCell="Q9" sqref="Q9:Q39"/>
    </sheetView>
  </sheetViews>
  <sheetFormatPr defaultRowHeight="13.5"/>
  <cols>
    <col min="1" max="1" width="8.125" customWidth="1"/>
    <col min="2" max="2" width="11" customWidth="1"/>
    <col min="4" max="4" width="4.75" customWidth="1"/>
    <col min="13" max="13" width="2.75" customWidth="1"/>
    <col min="14" max="14" width="3.5" customWidth="1"/>
    <col min="15" max="15" width="4.625" customWidth="1"/>
  </cols>
  <sheetData>
    <row r="1" spans="1:18" ht="24">
      <c r="A1" s="646"/>
      <c r="B1" s="646"/>
      <c r="C1" s="646"/>
      <c r="D1" s="646"/>
      <c r="E1" s="680">
        <f>B4</f>
        <v>9</v>
      </c>
      <c r="F1" s="681"/>
      <c r="G1" s="682"/>
      <c r="H1" s="682"/>
      <c r="I1" s="682"/>
      <c r="J1" s="682"/>
      <c r="K1" s="682"/>
      <c r="L1" s="646"/>
      <c r="M1" s="646"/>
      <c r="N1" s="646"/>
      <c r="O1" s="647"/>
      <c r="P1" s="648"/>
      <c r="Q1" s="649"/>
      <c r="R1" s="650"/>
    </row>
    <row r="2" spans="1:18">
      <c r="A2" s="646"/>
      <c r="B2" s="646"/>
      <c r="C2" s="646"/>
      <c r="D2" s="646"/>
      <c r="E2" s="646">
        <v>7</v>
      </c>
      <c r="F2" s="646">
        <v>1</v>
      </c>
      <c r="G2" s="646">
        <v>2</v>
      </c>
      <c r="H2" s="646">
        <v>3</v>
      </c>
      <c r="I2" s="646">
        <v>4</v>
      </c>
      <c r="J2" s="646">
        <v>5</v>
      </c>
      <c r="K2" s="646">
        <v>6</v>
      </c>
      <c r="L2" s="646"/>
      <c r="M2" s="646"/>
      <c r="N2" s="646"/>
      <c r="O2" s="647"/>
      <c r="P2" s="683">
        <f>B4</f>
        <v>9</v>
      </c>
      <c r="Q2" s="684"/>
      <c r="R2" s="650"/>
    </row>
    <row r="3" spans="1:18" ht="24" thickBot="1">
      <c r="A3" s="647"/>
      <c r="B3" s="651">
        <v>2018</v>
      </c>
      <c r="C3" s="652" t="s">
        <v>930</v>
      </c>
      <c r="D3" s="653"/>
      <c r="E3" s="654" t="s">
        <v>931</v>
      </c>
      <c r="F3" s="655" t="s">
        <v>71</v>
      </c>
      <c r="G3" s="655" t="s">
        <v>79</v>
      </c>
      <c r="H3" s="655" t="s">
        <v>90</v>
      </c>
      <c r="I3" s="655" t="s">
        <v>92</v>
      </c>
      <c r="J3" s="655" t="s">
        <v>29</v>
      </c>
      <c r="K3" s="656" t="s">
        <v>44</v>
      </c>
      <c r="L3" s="647"/>
      <c r="M3" s="647"/>
      <c r="N3" s="647"/>
      <c r="O3" s="647"/>
      <c r="P3" s="657">
        <f>E4</f>
        <v>0</v>
      </c>
      <c r="Q3" s="658" t="s">
        <v>931</v>
      </c>
      <c r="R3" s="650"/>
    </row>
    <row r="4" spans="1:18" ht="24" thickTop="1">
      <c r="A4" s="646"/>
      <c r="B4" s="659">
        <v>9</v>
      </c>
      <c r="C4" s="652" t="s">
        <v>932</v>
      </c>
      <c r="D4" s="651"/>
      <c r="E4" s="660">
        <f>IF(開始曜日=1,1,0)</f>
        <v>0</v>
      </c>
      <c r="F4" s="661">
        <f>IF(E4=0,IF(開始曜日=2,1,0),E4+1)</f>
        <v>0</v>
      </c>
      <c r="G4" s="661">
        <f>IF(F4=0,IF(開始曜日=3,1,0),F4+1)</f>
        <v>0</v>
      </c>
      <c r="H4" s="661">
        <f>IF(G4=0,IF(開始曜日=4,1,0),G4+1)</f>
        <v>0</v>
      </c>
      <c r="I4" s="661">
        <f>IF(H4=0,IF(開始曜日=5,1,0),H4+1)</f>
        <v>0</v>
      </c>
      <c r="J4" s="661">
        <f>IF(I4=0,IF(開始曜日=6,1,0),I4+1)</f>
        <v>0</v>
      </c>
      <c r="K4" s="662">
        <f>IF(J4=0,IF(開始曜日=7,1,0),J4+1)</f>
        <v>1</v>
      </c>
      <c r="L4" s="646"/>
      <c r="M4" s="646"/>
      <c r="N4" s="646"/>
      <c r="O4" s="647"/>
      <c r="P4" s="657">
        <f>F4</f>
        <v>0</v>
      </c>
      <c r="Q4" s="649" t="s">
        <v>932</v>
      </c>
      <c r="R4" s="650">
        <v>1</v>
      </c>
    </row>
    <row r="5" spans="1:18" ht="24" customHeight="1">
      <c r="A5" s="646"/>
      <c r="B5" s="651"/>
      <c r="C5" s="651"/>
      <c r="D5" s="651"/>
      <c r="E5" s="663">
        <f>K4+1</f>
        <v>2</v>
      </c>
      <c r="F5" s="664">
        <f t="shared" ref="F5:K7" si="0">E5+1</f>
        <v>3</v>
      </c>
      <c r="G5" s="664">
        <f t="shared" si="0"/>
        <v>4</v>
      </c>
      <c r="H5" s="664">
        <f t="shared" si="0"/>
        <v>5</v>
      </c>
      <c r="I5" s="664">
        <f t="shared" si="0"/>
        <v>6</v>
      </c>
      <c r="J5" s="664">
        <f t="shared" si="0"/>
        <v>7</v>
      </c>
      <c r="K5" s="665">
        <f t="shared" si="0"/>
        <v>8</v>
      </c>
      <c r="L5" s="646"/>
      <c r="M5" s="646"/>
      <c r="N5" s="646"/>
      <c r="O5" s="647"/>
      <c r="P5" s="657">
        <f>G4</f>
        <v>0</v>
      </c>
      <c r="Q5" s="649" t="s">
        <v>933</v>
      </c>
      <c r="R5" s="650">
        <v>2</v>
      </c>
    </row>
    <row r="6" spans="1:18" ht="24.75" customHeight="1">
      <c r="A6" s="646"/>
      <c r="B6" s="651"/>
      <c r="C6" s="651"/>
      <c r="D6" s="651"/>
      <c r="E6" s="663">
        <f>K5+1</f>
        <v>9</v>
      </c>
      <c r="F6" s="664">
        <f t="shared" si="0"/>
        <v>10</v>
      </c>
      <c r="G6" s="664">
        <f t="shared" si="0"/>
        <v>11</v>
      </c>
      <c r="H6" s="664">
        <f t="shared" si="0"/>
        <v>12</v>
      </c>
      <c r="I6" s="664">
        <f t="shared" si="0"/>
        <v>13</v>
      </c>
      <c r="J6" s="664">
        <f t="shared" si="0"/>
        <v>14</v>
      </c>
      <c r="K6" s="665">
        <f t="shared" si="0"/>
        <v>15</v>
      </c>
      <c r="L6" s="646"/>
      <c r="M6" s="646"/>
      <c r="N6" s="646"/>
      <c r="O6" s="647"/>
      <c r="P6" s="657">
        <f>H4</f>
        <v>0</v>
      </c>
      <c r="Q6" s="649" t="s">
        <v>934</v>
      </c>
      <c r="R6" s="650">
        <v>3</v>
      </c>
    </row>
    <row r="7" spans="1:18" ht="24.75" customHeight="1">
      <c r="A7" s="646"/>
      <c r="B7" s="651"/>
      <c r="C7" s="651"/>
      <c r="D7" s="651"/>
      <c r="E7" s="663">
        <f>K6+1</f>
        <v>16</v>
      </c>
      <c r="F7" s="664">
        <f t="shared" si="0"/>
        <v>17</v>
      </c>
      <c r="G7" s="664">
        <f t="shared" si="0"/>
        <v>18</v>
      </c>
      <c r="H7" s="664">
        <f t="shared" si="0"/>
        <v>19</v>
      </c>
      <c r="I7" s="664">
        <f t="shared" si="0"/>
        <v>20</v>
      </c>
      <c r="J7" s="664">
        <f t="shared" si="0"/>
        <v>21</v>
      </c>
      <c r="K7" s="665">
        <f t="shared" si="0"/>
        <v>22</v>
      </c>
      <c r="L7" s="646"/>
      <c r="M7" s="646"/>
      <c r="N7" s="646"/>
      <c r="O7" s="647"/>
      <c r="P7" s="657">
        <f>I4</f>
        <v>0</v>
      </c>
      <c r="Q7" s="658" t="s">
        <v>92</v>
      </c>
      <c r="R7" s="650">
        <v>4</v>
      </c>
    </row>
    <row r="8" spans="1:18" ht="24.75" customHeight="1">
      <c r="A8" s="646"/>
      <c r="B8" s="651"/>
      <c r="C8" s="651"/>
      <c r="D8" s="651"/>
      <c r="E8" s="663">
        <f>IF(K7+1&gt;最終日,0,K7+1)</f>
        <v>23</v>
      </c>
      <c r="F8" s="664">
        <f t="shared" ref="F8:K8" si="1">IF(E8=0,0,IF(E8+1&gt;最終日,0,E8+1))</f>
        <v>24</v>
      </c>
      <c r="G8" s="664">
        <f t="shared" si="1"/>
        <v>25</v>
      </c>
      <c r="H8" s="664">
        <f t="shared" si="1"/>
        <v>26</v>
      </c>
      <c r="I8" s="664">
        <f t="shared" si="1"/>
        <v>27</v>
      </c>
      <c r="J8" s="664">
        <f t="shared" si="1"/>
        <v>28</v>
      </c>
      <c r="K8" s="665">
        <f t="shared" si="1"/>
        <v>29</v>
      </c>
      <c r="L8" s="646"/>
      <c r="M8" s="646"/>
      <c r="N8" s="646"/>
      <c r="O8" s="647"/>
      <c r="P8" s="657">
        <f>J4</f>
        <v>0</v>
      </c>
      <c r="Q8" s="649" t="s">
        <v>29</v>
      </c>
      <c r="R8" s="650">
        <v>5</v>
      </c>
    </row>
    <row r="9" spans="1:18" ht="24.75" customHeight="1">
      <c r="A9" s="646"/>
      <c r="B9" s="651"/>
      <c r="C9" s="651"/>
      <c r="D9" s="651"/>
      <c r="E9" s="666">
        <f>IF(K8=0,0,IF(K8+1&gt;最終日,0,K8+1))</f>
        <v>30</v>
      </c>
      <c r="F9" s="667">
        <f>IF(E9=0,0,IF(E9+1&gt;最終日,0,E9+1))</f>
        <v>0</v>
      </c>
      <c r="G9" s="667"/>
      <c r="H9" s="667"/>
      <c r="I9" s="667"/>
      <c r="J9" s="667"/>
      <c r="K9" s="668"/>
      <c r="L9" s="646"/>
      <c r="M9" s="646"/>
      <c r="N9" s="646"/>
      <c r="O9" s="647"/>
      <c r="P9" s="657">
        <f>K4</f>
        <v>1</v>
      </c>
      <c r="Q9" s="649" t="s">
        <v>44</v>
      </c>
      <c r="R9" s="650">
        <v>6</v>
      </c>
    </row>
    <row r="10" spans="1:18" ht="24.75" customHeight="1">
      <c r="A10" s="646"/>
      <c r="B10" s="646"/>
      <c r="C10" s="646"/>
      <c r="D10" s="646"/>
      <c r="E10" s="646">
        <v>7</v>
      </c>
      <c r="F10" s="646">
        <v>1</v>
      </c>
      <c r="G10" s="646">
        <v>2</v>
      </c>
      <c r="H10" s="646">
        <v>3</v>
      </c>
      <c r="I10" s="646">
        <v>4</v>
      </c>
      <c r="J10" s="646">
        <v>5</v>
      </c>
      <c r="K10" s="646">
        <v>6</v>
      </c>
      <c r="L10" s="646"/>
      <c r="M10" s="646"/>
      <c r="N10" s="646"/>
      <c r="O10" s="647"/>
      <c r="P10" s="657">
        <f>E5</f>
        <v>2</v>
      </c>
      <c r="Q10" s="649" t="s">
        <v>58</v>
      </c>
      <c r="R10" s="650">
        <v>7</v>
      </c>
    </row>
    <row r="11" spans="1:18" ht="24.75" customHeight="1">
      <c r="A11" s="646"/>
      <c r="B11" s="669">
        <f>DATE(年,月,1)</f>
        <v>43344</v>
      </c>
      <c r="C11" s="646"/>
      <c r="D11" s="646"/>
      <c r="E11" s="646"/>
      <c r="F11" s="646"/>
      <c r="G11" s="646"/>
      <c r="H11" s="646"/>
      <c r="I11" s="646"/>
      <c r="J11" s="646"/>
      <c r="K11" s="646"/>
      <c r="L11" s="646"/>
      <c r="M11" s="646"/>
      <c r="N11" s="646"/>
      <c r="O11" s="647"/>
      <c r="P11" s="657">
        <f>F5</f>
        <v>3</v>
      </c>
      <c r="Q11" s="658" t="s">
        <v>71</v>
      </c>
      <c r="R11" s="650">
        <v>1</v>
      </c>
    </row>
    <row r="12" spans="1:18" ht="18.75">
      <c r="A12" s="646"/>
      <c r="B12" s="646">
        <f>WEEKDAY(B11)</f>
        <v>7</v>
      </c>
      <c r="C12" s="646"/>
      <c r="D12" s="646"/>
      <c r="E12" s="646"/>
      <c r="F12" s="646"/>
      <c r="G12" s="670" t="s">
        <v>935</v>
      </c>
      <c r="H12" s="685">
        <f ca="1">NOW()</f>
        <v>43304.773372337964</v>
      </c>
      <c r="I12" s="685"/>
      <c r="J12" s="686"/>
      <c r="K12" s="687"/>
      <c r="L12" s="687"/>
      <c r="M12" s="646"/>
      <c r="N12" s="646"/>
      <c r="O12" s="647"/>
      <c r="P12" s="657">
        <f>G5</f>
        <v>4</v>
      </c>
      <c r="Q12" s="649" t="s">
        <v>79</v>
      </c>
      <c r="R12" s="650">
        <v>2</v>
      </c>
    </row>
    <row r="13" spans="1:18">
      <c r="A13" s="646"/>
      <c r="B13" s="646">
        <f>IF(月=12,31,DATE(年,月+1,1)-B11)</f>
        <v>30</v>
      </c>
      <c r="C13" s="646"/>
      <c r="D13" s="646"/>
      <c r="E13" s="646"/>
      <c r="F13" s="646"/>
      <c r="G13" s="646"/>
      <c r="H13" s="646"/>
      <c r="I13" s="646"/>
      <c r="J13" s="646"/>
      <c r="K13" s="646"/>
      <c r="L13" s="646"/>
      <c r="M13" s="646"/>
      <c r="N13" s="646"/>
      <c r="O13" s="647"/>
      <c r="P13" s="657">
        <f>H5</f>
        <v>5</v>
      </c>
      <c r="Q13" s="649" t="s">
        <v>90</v>
      </c>
      <c r="R13" s="650">
        <v>3</v>
      </c>
    </row>
    <row r="14" spans="1:18">
      <c r="A14" s="646"/>
      <c r="B14" s="646"/>
      <c r="C14" s="646"/>
      <c r="D14" s="646"/>
      <c r="E14" s="646"/>
      <c r="F14" s="646"/>
      <c r="G14" s="646"/>
      <c r="H14" s="646"/>
      <c r="I14" s="646"/>
      <c r="J14" s="646"/>
      <c r="K14" s="646"/>
      <c r="L14" s="646"/>
      <c r="M14" s="646"/>
      <c r="N14" s="646"/>
      <c r="O14" s="647"/>
      <c r="P14" s="657">
        <f>I5</f>
        <v>6</v>
      </c>
      <c r="Q14" s="649" t="s">
        <v>92</v>
      </c>
      <c r="R14" s="650">
        <v>4</v>
      </c>
    </row>
    <row r="15" spans="1:18">
      <c r="A15" s="646"/>
      <c r="B15" s="646"/>
      <c r="C15" s="646"/>
      <c r="D15" s="646"/>
      <c r="E15" s="646"/>
      <c r="F15" s="646"/>
      <c r="G15" s="646"/>
      <c r="H15" s="646"/>
      <c r="I15" s="646"/>
      <c r="J15" s="646"/>
      <c r="K15" s="646"/>
      <c r="L15" s="646"/>
      <c r="M15" s="646"/>
      <c r="N15" s="646"/>
      <c r="O15" s="647"/>
      <c r="P15" s="657">
        <f>J5</f>
        <v>7</v>
      </c>
      <c r="Q15" s="658" t="s">
        <v>29</v>
      </c>
      <c r="R15" s="650">
        <v>5</v>
      </c>
    </row>
    <row r="16" spans="1:18">
      <c r="A16" s="646"/>
      <c r="B16" s="646"/>
      <c r="C16" s="646"/>
      <c r="D16" s="646"/>
      <c r="E16" s="646"/>
      <c r="F16" s="646"/>
      <c r="G16" s="646"/>
      <c r="H16" s="646"/>
      <c r="I16" s="646"/>
      <c r="J16" s="646"/>
      <c r="K16" s="646"/>
      <c r="L16" s="646"/>
      <c r="M16" s="646"/>
      <c r="N16" s="646"/>
      <c r="O16" s="647"/>
      <c r="P16" s="657">
        <f>K5</f>
        <v>8</v>
      </c>
      <c r="Q16" s="649" t="s">
        <v>44</v>
      </c>
      <c r="R16" s="650">
        <v>6</v>
      </c>
    </row>
    <row r="17" spans="1:18">
      <c r="A17" s="646"/>
      <c r="B17" s="646"/>
      <c r="C17" s="646"/>
      <c r="D17" s="646"/>
      <c r="E17" s="646"/>
      <c r="F17" s="646"/>
      <c r="G17" s="646"/>
      <c r="H17" s="646"/>
      <c r="I17" s="646"/>
      <c r="J17" s="646"/>
      <c r="K17" s="646"/>
      <c r="L17" s="646"/>
      <c r="M17" s="646"/>
      <c r="N17" s="646"/>
      <c r="O17" s="647"/>
      <c r="P17" s="657">
        <f>E6</f>
        <v>9</v>
      </c>
      <c r="Q17" s="649" t="s">
        <v>58</v>
      </c>
      <c r="R17" s="650">
        <v>7</v>
      </c>
    </row>
    <row r="18" spans="1:18">
      <c r="A18" s="646"/>
      <c r="B18" s="646"/>
      <c r="C18" s="646"/>
      <c r="D18" s="646"/>
      <c r="E18" s="646"/>
      <c r="F18" s="646"/>
      <c r="G18" s="646"/>
      <c r="H18" s="646"/>
      <c r="I18" s="646"/>
      <c r="J18" s="646"/>
      <c r="K18" s="646"/>
      <c r="L18" s="646"/>
      <c r="M18" s="646"/>
      <c r="N18" s="646"/>
      <c r="O18" s="647"/>
      <c r="P18" s="657">
        <f>F6</f>
        <v>10</v>
      </c>
      <c r="Q18" s="649" t="s">
        <v>71</v>
      </c>
      <c r="R18" s="650">
        <v>1</v>
      </c>
    </row>
    <row r="19" spans="1:18">
      <c r="A19" s="646"/>
      <c r="B19" s="646"/>
      <c r="C19" s="646"/>
      <c r="D19" s="646"/>
      <c r="E19" s="646"/>
      <c r="F19" s="646"/>
      <c r="G19" s="646"/>
      <c r="H19" s="646"/>
      <c r="I19" s="646"/>
      <c r="J19" s="646"/>
      <c r="K19" s="646"/>
      <c r="L19" s="646"/>
      <c r="M19" s="646"/>
      <c r="N19" s="646"/>
      <c r="O19" s="647"/>
      <c r="P19" s="657">
        <f>G6</f>
        <v>11</v>
      </c>
      <c r="Q19" s="658" t="s">
        <v>79</v>
      </c>
      <c r="R19" s="650">
        <v>2</v>
      </c>
    </row>
    <row r="20" spans="1:18">
      <c r="A20" s="646"/>
      <c r="B20" s="646"/>
      <c r="C20" s="646"/>
      <c r="D20" s="646"/>
      <c r="E20" s="646"/>
      <c r="F20" s="646"/>
      <c r="G20" s="646"/>
      <c r="H20" s="646"/>
      <c r="I20" s="646"/>
      <c r="J20" s="646"/>
      <c r="K20" s="646"/>
      <c r="L20" s="646"/>
      <c r="M20" s="646"/>
      <c r="N20" s="646"/>
      <c r="O20" s="647"/>
      <c r="P20" s="657">
        <f>H6</f>
        <v>12</v>
      </c>
      <c r="Q20" s="649" t="s">
        <v>90</v>
      </c>
      <c r="R20" s="650">
        <v>3</v>
      </c>
    </row>
    <row r="21" spans="1:18">
      <c r="A21" s="646"/>
      <c r="B21" s="646"/>
      <c r="C21" s="646"/>
      <c r="D21" s="646"/>
      <c r="E21" s="646"/>
      <c r="F21" s="646"/>
      <c r="G21" s="646"/>
      <c r="H21" s="646"/>
      <c r="I21" s="646"/>
      <c r="J21" s="646"/>
      <c r="K21" s="646"/>
      <c r="L21" s="646"/>
      <c r="M21" s="646"/>
      <c r="N21" s="646"/>
      <c r="O21" s="647"/>
      <c r="P21" s="657">
        <f>I6</f>
        <v>13</v>
      </c>
      <c r="Q21" s="649" t="s">
        <v>92</v>
      </c>
      <c r="R21" s="650">
        <v>4</v>
      </c>
    </row>
    <row r="22" spans="1:18">
      <c r="A22" s="646"/>
      <c r="B22" s="646"/>
      <c r="C22" s="646"/>
      <c r="D22" s="646"/>
      <c r="E22" s="646"/>
      <c r="F22" s="646"/>
      <c r="G22" s="646"/>
      <c r="H22" s="646"/>
      <c r="I22" s="646"/>
      <c r="J22" s="646"/>
      <c r="K22" s="646"/>
      <c r="L22" s="646"/>
      <c r="M22" s="646"/>
      <c r="N22" s="646"/>
      <c r="O22" s="647"/>
      <c r="P22" s="657">
        <f>J6</f>
        <v>14</v>
      </c>
      <c r="Q22" s="649" t="s">
        <v>29</v>
      </c>
      <c r="R22" s="650">
        <v>5</v>
      </c>
    </row>
    <row r="23" spans="1:18">
      <c r="A23" s="646"/>
      <c r="B23" s="646"/>
      <c r="C23" s="646"/>
      <c r="D23" s="646"/>
      <c r="E23" s="646"/>
      <c r="F23" s="646"/>
      <c r="G23" s="646"/>
      <c r="H23" s="646"/>
      <c r="I23" s="646"/>
      <c r="J23" s="646"/>
      <c r="K23" s="646"/>
      <c r="L23" s="646"/>
      <c r="M23" s="646"/>
      <c r="N23" s="646"/>
      <c r="O23" s="647"/>
      <c r="P23" s="657">
        <f>K6</f>
        <v>15</v>
      </c>
      <c r="Q23" s="658" t="s">
        <v>44</v>
      </c>
      <c r="R23" s="650">
        <v>6</v>
      </c>
    </row>
    <row r="24" spans="1:18">
      <c r="A24" s="646"/>
      <c r="B24" s="646"/>
      <c r="C24" s="646"/>
      <c r="D24" s="646"/>
      <c r="E24" s="646"/>
      <c r="F24" s="646"/>
      <c r="G24" s="646"/>
      <c r="H24" s="646"/>
      <c r="I24" s="646"/>
      <c r="J24" s="646"/>
      <c r="K24" s="646"/>
      <c r="L24" s="646"/>
      <c r="M24" s="646"/>
      <c r="N24" s="646"/>
      <c r="O24" s="647"/>
      <c r="P24" s="657">
        <f>E7</f>
        <v>16</v>
      </c>
      <c r="Q24" s="649" t="s">
        <v>58</v>
      </c>
      <c r="R24" s="650">
        <v>7</v>
      </c>
    </row>
    <row r="25" spans="1:18">
      <c r="A25" s="646"/>
      <c r="B25" s="646"/>
      <c r="C25" s="646"/>
      <c r="D25" s="646"/>
      <c r="E25" s="646"/>
      <c r="F25" s="646"/>
      <c r="G25" s="646"/>
      <c r="H25" s="646"/>
      <c r="I25" s="646"/>
      <c r="J25" s="646"/>
      <c r="K25" s="646"/>
      <c r="L25" s="646"/>
      <c r="M25" s="646"/>
      <c r="N25" s="646"/>
      <c r="O25" s="647"/>
      <c r="P25" s="657">
        <f>F7</f>
        <v>17</v>
      </c>
      <c r="Q25" s="649" t="s">
        <v>71</v>
      </c>
      <c r="R25" s="650">
        <v>1</v>
      </c>
    </row>
    <row r="26" spans="1:18">
      <c r="A26" s="646"/>
      <c r="B26" s="646"/>
      <c r="C26" s="646"/>
      <c r="D26" s="646"/>
      <c r="E26" s="646"/>
      <c r="F26" s="646"/>
      <c r="G26" s="646"/>
      <c r="H26" s="646"/>
      <c r="I26" s="646"/>
      <c r="J26" s="646"/>
      <c r="K26" s="646"/>
      <c r="L26" s="646"/>
      <c r="M26" s="646"/>
      <c r="N26" s="646"/>
      <c r="O26" s="647"/>
      <c r="P26" s="657">
        <f>G7</f>
        <v>18</v>
      </c>
      <c r="Q26" s="649" t="s">
        <v>79</v>
      </c>
      <c r="R26" s="650">
        <v>2</v>
      </c>
    </row>
    <row r="27" spans="1:18">
      <c r="A27" s="646"/>
      <c r="B27" s="646"/>
      <c r="C27" s="646"/>
      <c r="D27" s="646"/>
      <c r="E27" s="646"/>
      <c r="F27" s="646"/>
      <c r="G27" s="646"/>
      <c r="H27" s="646"/>
      <c r="I27" s="646"/>
      <c r="J27" s="646"/>
      <c r="K27" s="646"/>
      <c r="L27" s="646"/>
      <c r="M27" s="646"/>
      <c r="N27" s="646"/>
      <c r="O27" s="647"/>
      <c r="P27" s="657">
        <f>H7</f>
        <v>19</v>
      </c>
      <c r="Q27" s="658" t="s">
        <v>90</v>
      </c>
      <c r="R27" s="650">
        <v>3</v>
      </c>
    </row>
    <row r="28" spans="1:18">
      <c r="A28" s="646"/>
      <c r="B28" s="646"/>
      <c r="C28" s="646"/>
      <c r="D28" s="646"/>
      <c r="E28" s="646"/>
      <c r="F28" s="646"/>
      <c r="G28" s="646"/>
      <c r="H28" s="646"/>
      <c r="I28" s="646"/>
      <c r="J28" s="646"/>
      <c r="K28" s="646"/>
      <c r="L28" s="646"/>
      <c r="M28" s="646"/>
      <c r="N28" s="646"/>
      <c r="O28" s="647"/>
      <c r="P28" s="657">
        <f>I7</f>
        <v>20</v>
      </c>
      <c r="Q28" s="649" t="s">
        <v>92</v>
      </c>
      <c r="R28" s="650">
        <v>4</v>
      </c>
    </row>
    <row r="29" spans="1:18">
      <c r="A29" s="646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7"/>
      <c r="P29" s="657">
        <f>J7</f>
        <v>21</v>
      </c>
      <c r="Q29" s="649" t="s">
        <v>29</v>
      </c>
      <c r="R29" s="650">
        <v>5</v>
      </c>
    </row>
    <row r="30" spans="1:18">
      <c r="A30" s="646"/>
      <c r="B30" s="646"/>
      <c r="C30" s="646"/>
      <c r="D30" s="646"/>
      <c r="E30" s="646"/>
      <c r="F30" s="646"/>
      <c r="G30" s="646"/>
      <c r="H30" s="646"/>
      <c r="I30" s="646"/>
      <c r="J30" s="646"/>
      <c r="K30" s="646"/>
      <c r="L30" s="646"/>
      <c r="M30" s="646"/>
      <c r="N30" s="646"/>
      <c r="O30" s="647"/>
      <c r="P30" s="657">
        <f>K7</f>
        <v>22</v>
      </c>
      <c r="Q30" s="649" t="s">
        <v>44</v>
      </c>
      <c r="R30" s="650">
        <v>6</v>
      </c>
    </row>
    <row r="31" spans="1:18">
      <c r="A31" s="646"/>
      <c r="B31" s="646"/>
      <c r="C31" s="646"/>
      <c r="D31" s="646"/>
      <c r="E31" s="646"/>
      <c r="F31" s="646"/>
      <c r="G31" s="646"/>
      <c r="H31" s="646"/>
      <c r="I31" s="646"/>
      <c r="J31" s="646"/>
      <c r="K31" s="646"/>
      <c r="L31" s="646"/>
      <c r="M31" s="646"/>
      <c r="N31" s="646"/>
      <c r="O31" s="647"/>
      <c r="P31" s="657">
        <f>E8</f>
        <v>23</v>
      </c>
      <c r="Q31" s="658" t="s">
        <v>58</v>
      </c>
      <c r="R31" s="650">
        <v>7</v>
      </c>
    </row>
    <row r="32" spans="1:18">
      <c r="A32" s="646"/>
      <c r="B32" s="646"/>
      <c r="C32" s="646"/>
      <c r="D32" s="646"/>
      <c r="E32" s="646"/>
      <c r="F32" s="646"/>
      <c r="G32" s="646"/>
      <c r="H32" s="646"/>
      <c r="I32" s="646"/>
      <c r="J32" s="646"/>
      <c r="K32" s="646"/>
      <c r="L32" s="646"/>
      <c r="M32" s="646"/>
      <c r="N32" s="646"/>
      <c r="O32" s="647"/>
      <c r="P32" s="657">
        <f>F8</f>
        <v>24</v>
      </c>
      <c r="Q32" s="649" t="s">
        <v>71</v>
      </c>
      <c r="R32" s="650">
        <v>1</v>
      </c>
    </row>
    <row r="33" spans="1:18">
      <c r="A33" s="646"/>
      <c r="B33" s="646"/>
      <c r="C33" s="646"/>
      <c r="D33" s="646"/>
      <c r="E33" s="646"/>
      <c r="F33" s="646"/>
      <c r="G33" s="646"/>
      <c r="H33" s="646"/>
      <c r="I33" s="646"/>
      <c r="J33" s="646"/>
      <c r="K33" s="646"/>
      <c r="L33" s="646"/>
      <c r="M33" s="646"/>
      <c r="N33" s="646"/>
      <c r="O33" s="647"/>
      <c r="P33" s="657">
        <f>G8</f>
        <v>25</v>
      </c>
      <c r="Q33" s="649" t="s">
        <v>79</v>
      </c>
      <c r="R33" s="650">
        <v>2</v>
      </c>
    </row>
    <row r="34" spans="1:18">
      <c r="A34" s="646"/>
      <c r="B34" s="646"/>
      <c r="C34" s="646"/>
      <c r="D34" s="646"/>
      <c r="E34" s="646"/>
      <c r="F34" s="646"/>
      <c r="G34" s="646"/>
      <c r="H34" s="646"/>
      <c r="I34" s="646"/>
      <c r="J34" s="646"/>
      <c r="K34" s="646"/>
      <c r="L34" s="646"/>
      <c r="M34" s="646"/>
      <c r="N34" s="646"/>
      <c r="O34" s="647"/>
      <c r="P34" s="657">
        <f>H8</f>
        <v>26</v>
      </c>
      <c r="Q34" s="649" t="s">
        <v>90</v>
      </c>
      <c r="R34" s="650">
        <v>3</v>
      </c>
    </row>
    <row r="35" spans="1:18">
      <c r="A35" s="646"/>
      <c r="B35" s="646"/>
      <c r="C35" s="646"/>
      <c r="D35" s="646"/>
      <c r="E35" s="646"/>
      <c r="F35" s="646"/>
      <c r="G35" s="646"/>
      <c r="H35" s="646"/>
      <c r="I35" s="646"/>
      <c r="J35" s="646"/>
      <c r="K35" s="646"/>
      <c r="L35" s="646"/>
      <c r="M35" s="646"/>
      <c r="N35" s="646"/>
      <c r="O35" s="647"/>
      <c r="P35" s="657">
        <f>I8</f>
        <v>27</v>
      </c>
      <c r="Q35" s="658" t="s">
        <v>92</v>
      </c>
      <c r="R35" s="650">
        <v>4</v>
      </c>
    </row>
    <row r="36" spans="1:18">
      <c r="A36" s="646"/>
      <c r="B36" s="646"/>
      <c r="C36" s="646"/>
      <c r="D36" s="646"/>
      <c r="E36" s="646"/>
      <c r="F36" s="646"/>
      <c r="G36" s="646"/>
      <c r="H36" s="646"/>
      <c r="I36" s="646"/>
      <c r="J36" s="646"/>
      <c r="K36" s="646"/>
      <c r="L36" s="646"/>
      <c r="M36" s="646"/>
      <c r="N36" s="646"/>
      <c r="O36" s="647"/>
      <c r="P36" s="657">
        <f>J8</f>
        <v>28</v>
      </c>
      <c r="Q36" s="649" t="s">
        <v>29</v>
      </c>
      <c r="R36" s="650">
        <v>5</v>
      </c>
    </row>
    <row r="37" spans="1:18">
      <c r="A37" s="646"/>
      <c r="B37" s="646"/>
      <c r="C37" s="646"/>
      <c r="D37" s="646"/>
      <c r="E37" s="646"/>
      <c r="F37" s="646"/>
      <c r="G37" s="646"/>
      <c r="H37" s="646"/>
      <c r="I37" s="646"/>
      <c r="J37" s="646"/>
      <c r="K37" s="646"/>
      <c r="L37" s="646"/>
      <c r="M37" s="646"/>
      <c r="N37" s="646"/>
      <c r="O37" s="647"/>
      <c r="P37" s="657">
        <f>K8</f>
        <v>29</v>
      </c>
      <c r="Q37" s="649" t="s">
        <v>44</v>
      </c>
      <c r="R37" s="650">
        <v>6</v>
      </c>
    </row>
    <row r="38" spans="1:18">
      <c r="A38" s="646"/>
      <c r="B38" s="646"/>
      <c r="C38" s="646"/>
      <c r="D38" s="646"/>
      <c r="E38" s="646"/>
      <c r="F38" s="646"/>
      <c r="G38" s="646"/>
      <c r="H38" s="646"/>
      <c r="I38" s="646"/>
      <c r="J38" s="646"/>
      <c r="K38" s="646"/>
      <c r="L38" s="646"/>
      <c r="M38" s="646"/>
      <c r="N38" s="646"/>
      <c r="O38" s="647"/>
      <c r="P38" s="657">
        <f>E9</f>
        <v>30</v>
      </c>
      <c r="Q38" s="649" t="s">
        <v>58</v>
      </c>
      <c r="R38" s="650">
        <v>7</v>
      </c>
    </row>
    <row r="39" spans="1:18">
      <c r="A39" s="646"/>
      <c r="B39" s="646"/>
      <c r="C39" s="646"/>
      <c r="D39" s="646"/>
      <c r="E39" s="646"/>
      <c r="F39" s="646"/>
      <c r="G39" s="646"/>
      <c r="H39" s="646"/>
      <c r="I39" s="646"/>
      <c r="J39" s="646"/>
      <c r="K39" s="646"/>
      <c r="L39" s="646"/>
      <c r="M39" s="646"/>
      <c r="N39" s="646"/>
      <c r="O39" s="647"/>
      <c r="P39" s="657">
        <f>F9</f>
        <v>0</v>
      </c>
      <c r="Q39" s="658" t="s">
        <v>71</v>
      </c>
      <c r="R39" s="650">
        <v>36</v>
      </c>
    </row>
    <row r="40" spans="1:18">
      <c r="A40" s="646"/>
      <c r="B40" s="646"/>
      <c r="C40" s="646"/>
      <c r="D40" s="646"/>
      <c r="E40" s="646"/>
      <c r="F40" s="646"/>
      <c r="G40" s="646"/>
      <c r="H40" s="646"/>
      <c r="I40" s="646"/>
      <c r="J40" s="646"/>
      <c r="K40" s="646"/>
      <c r="L40" s="646"/>
      <c r="M40" s="646"/>
      <c r="N40" s="646"/>
      <c r="O40" s="647"/>
      <c r="P40" s="657">
        <f>G9</f>
        <v>0</v>
      </c>
      <c r="Q40" s="649" t="s">
        <v>79</v>
      </c>
      <c r="R40" s="650">
        <v>37</v>
      </c>
    </row>
    <row r="41" spans="1:18">
      <c r="A41" s="646"/>
      <c r="B41" s="646"/>
      <c r="C41" s="646"/>
      <c r="D41" s="646"/>
      <c r="E41" s="646"/>
      <c r="F41" s="646"/>
      <c r="G41" s="646"/>
      <c r="H41" s="646"/>
      <c r="I41" s="646"/>
      <c r="J41" s="646"/>
      <c r="K41" s="646"/>
      <c r="L41" s="646"/>
      <c r="M41" s="646"/>
      <c r="N41" s="646"/>
      <c r="O41" s="647"/>
      <c r="P41" s="657">
        <f>H9</f>
        <v>0</v>
      </c>
      <c r="Q41" s="649" t="s">
        <v>90</v>
      </c>
      <c r="R41" s="650">
        <v>38</v>
      </c>
    </row>
    <row r="42" spans="1:18">
      <c r="A42" s="646"/>
      <c r="B42" s="646"/>
      <c r="C42" s="646"/>
      <c r="D42" s="646"/>
      <c r="E42" s="646"/>
      <c r="F42" s="646"/>
      <c r="G42" s="646"/>
      <c r="H42" s="646"/>
      <c r="I42" s="646"/>
      <c r="J42" s="646"/>
      <c r="K42" s="646"/>
      <c r="L42" s="646"/>
      <c r="M42" s="646"/>
      <c r="N42" s="646"/>
      <c r="O42" s="647"/>
      <c r="P42" s="657">
        <f>I9</f>
        <v>0</v>
      </c>
      <c r="Q42" s="649" t="s">
        <v>92</v>
      </c>
      <c r="R42" s="650">
        <v>39</v>
      </c>
    </row>
    <row r="43" spans="1:18">
      <c r="A43" s="646"/>
      <c r="B43" s="646"/>
      <c r="C43" s="646"/>
      <c r="D43" s="646"/>
      <c r="E43" s="646"/>
      <c r="F43" s="646"/>
      <c r="G43" s="646"/>
      <c r="H43" s="646"/>
      <c r="I43" s="646"/>
      <c r="J43" s="646"/>
      <c r="K43" s="646"/>
      <c r="L43" s="646"/>
      <c r="M43" s="646"/>
      <c r="N43" s="646"/>
      <c r="O43" s="647"/>
      <c r="P43" s="657">
        <f>J9</f>
        <v>0</v>
      </c>
      <c r="Q43" s="658" t="s">
        <v>29</v>
      </c>
      <c r="R43" s="650">
        <v>40</v>
      </c>
    </row>
    <row r="44" spans="1:18">
      <c r="A44" s="646"/>
      <c r="B44" s="646"/>
      <c r="C44" s="646"/>
      <c r="D44" s="646"/>
      <c r="E44" s="646"/>
      <c r="F44" s="646"/>
      <c r="G44" s="646"/>
      <c r="H44" s="646"/>
      <c r="I44" s="646"/>
      <c r="J44" s="646"/>
      <c r="K44" s="646"/>
      <c r="L44" s="646"/>
      <c r="M44" s="646"/>
      <c r="N44" s="646"/>
      <c r="O44" s="647"/>
      <c r="P44" s="671"/>
      <c r="Q44" s="649" t="s">
        <v>44</v>
      </c>
      <c r="R44" s="650">
        <v>41</v>
      </c>
    </row>
    <row r="45" spans="1:18">
      <c r="A45" s="646"/>
      <c r="B45" s="646"/>
      <c r="C45" s="646"/>
      <c r="D45" s="646"/>
      <c r="E45" s="646"/>
      <c r="F45" s="646"/>
      <c r="G45" s="646"/>
      <c r="H45" s="646"/>
      <c r="I45" s="646"/>
      <c r="J45" s="646"/>
      <c r="K45" s="646"/>
      <c r="L45" s="646"/>
      <c r="M45" s="646"/>
      <c r="N45" s="646"/>
      <c r="O45" s="647"/>
      <c r="P45" s="672"/>
      <c r="Q45" s="649"/>
      <c r="R45" s="650"/>
    </row>
    <row r="46" spans="1:18">
      <c r="A46" s="646"/>
      <c r="B46" s="646"/>
      <c r="C46" s="646"/>
      <c r="D46" s="646"/>
      <c r="E46" s="646"/>
      <c r="F46" s="646"/>
      <c r="G46" s="646"/>
      <c r="H46" s="646"/>
      <c r="I46" s="646"/>
      <c r="J46" s="646"/>
      <c r="K46" s="646"/>
      <c r="L46" s="646"/>
      <c r="M46" s="646"/>
      <c r="N46" s="646"/>
      <c r="O46" s="647"/>
      <c r="P46" s="672"/>
      <c r="Q46" s="658"/>
      <c r="R46" s="650"/>
    </row>
  </sheetData>
  <mergeCells count="3">
    <mergeCell ref="E1:K1"/>
    <mergeCell ref="P2:Q2"/>
    <mergeCell ref="H12:L12"/>
  </mergeCells>
  <phoneticPr fontId="3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6"/>
  <sheetViews>
    <sheetView workbookViewId="0"/>
  </sheetViews>
  <sheetFormatPr defaultRowHeight="13.5"/>
  <cols>
    <col min="1" max="1" width="4.375" customWidth="1"/>
    <col min="2" max="2" width="5" customWidth="1"/>
    <col min="3" max="5" width="45.625" customWidth="1"/>
    <col min="6" max="6" width="13" customWidth="1"/>
    <col min="8" max="8" width="26.5" customWidth="1"/>
    <col min="9" max="9" width="22.625" customWidth="1"/>
    <col min="10" max="11" width="16.125" customWidth="1"/>
    <col min="14" max="14" width="30.375" customWidth="1"/>
    <col min="15" max="15" width="17.125" customWidth="1"/>
    <col min="16" max="16" width="15.625" customWidth="1"/>
    <col min="17" max="17" width="15.875" customWidth="1"/>
    <col min="18" max="18" width="18.625" customWidth="1"/>
    <col min="19" max="19" width="20" customWidth="1"/>
  </cols>
  <sheetData>
    <row r="1" spans="1:29" ht="33" customHeight="1" thickBot="1">
      <c r="A1" s="46"/>
      <c r="B1" s="47"/>
      <c r="C1" s="617" t="s">
        <v>59</v>
      </c>
      <c r="D1" s="47" t="s">
        <v>163</v>
      </c>
      <c r="E1" s="46" t="s">
        <v>164</v>
      </c>
      <c r="F1" s="46"/>
      <c r="G1" s="46"/>
      <c r="H1" s="51" t="s">
        <v>165</v>
      </c>
      <c r="I1" s="52" t="s">
        <v>166</v>
      </c>
      <c r="J1" s="55" t="s">
        <v>167</v>
      </c>
      <c r="K1" s="55" t="s">
        <v>168</v>
      </c>
      <c r="L1" s="55" t="s">
        <v>169</v>
      </c>
      <c r="M1" s="55" t="s">
        <v>170</v>
      </c>
      <c r="N1" s="55" t="s">
        <v>171</v>
      </c>
      <c r="O1" s="55" t="s">
        <v>172</v>
      </c>
      <c r="P1" s="55" t="s">
        <v>173</v>
      </c>
      <c r="Q1" s="55" t="s">
        <v>174</v>
      </c>
      <c r="R1" s="55" t="s">
        <v>175</v>
      </c>
      <c r="S1" s="55" t="s">
        <v>176</v>
      </c>
      <c r="T1" s="55"/>
      <c r="U1" s="55"/>
      <c r="V1" s="55"/>
      <c r="W1" s="55"/>
      <c r="X1" s="55"/>
      <c r="Y1" s="55"/>
      <c r="Z1" s="55"/>
      <c r="AA1" s="55"/>
      <c r="AB1" s="55"/>
      <c r="AC1" s="55"/>
    </row>
    <row r="2" spans="1:29" ht="23.25" customHeight="1" thickTop="1">
      <c r="A2" s="46"/>
      <c r="B2" s="618" t="s">
        <v>177</v>
      </c>
      <c r="C2" s="619" t="s">
        <v>6</v>
      </c>
      <c r="D2" s="620" t="s">
        <v>178</v>
      </c>
      <c r="E2" s="621" t="s">
        <v>179</v>
      </c>
      <c r="F2" s="46"/>
      <c r="G2" s="50"/>
      <c r="H2" s="52">
        <v>1</v>
      </c>
      <c r="I2" s="52">
        <v>2</v>
      </c>
      <c r="J2" s="52">
        <v>3</v>
      </c>
      <c r="K2" s="55">
        <v>4</v>
      </c>
      <c r="L2" s="55">
        <v>5</v>
      </c>
      <c r="M2" s="55">
        <v>6</v>
      </c>
      <c r="N2" s="55">
        <v>7</v>
      </c>
      <c r="O2" s="55">
        <v>8</v>
      </c>
      <c r="P2" s="55">
        <v>9</v>
      </c>
      <c r="Q2" s="51">
        <v>10</v>
      </c>
      <c r="R2" s="46">
        <v>11</v>
      </c>
      <c r="S2" s="46">
        <v>12</v>
      </c>
      <c r="T2" s="55"/>
      <c r="U2" s="55"/>
      <c r="V2" s="55"/>
      <c r="W2" s="55"/>
      <c r="X2" s="55"/>
      <c r="Y2" s="55"/>
      <c r="Z2" s="55"/>
      <c r="AA2" s="55"/>
      <c r="AB2" s="55"/>
      <c r="AC2" s="55"/>
    </row>
    <row r="3" spans="1:29" ht="23.25" customHeight="1">
      <c r="A3" s="46"/>
      <c r="B3" s="622" t="s">
        <v>19</v>
      </c>
      <c r="C3" s="623" t="str">
        <f>'9月の練習計画'!U3</f>
        <v>走基,200mﾍﾟｰｽ走×(2～7本)</v>
      </c>
      <c r="D3" s="624" t="s">
        <v>180</v>
      </c>
      <c r="E3" s="625" t="s">
        <v>181</v>
      </c>
      <c r="F3" s="46"/>
      <c r="G3" s="50"/>
      <c r="H3" s="51" t="s">
        <v>182</v>
      </c>
      <c r="I3" s="51" t="s">
        <v>183</v>
      </c>
      <c r="J3" s="51" t="s">
        <v>184</v>
      </c>
      <c r="K3" s="50" t="s">
        <v>185</v>
      </c>
      <c r="L3" s="51" t="s">
        <v>186</v>
      </c>
      <c r="M3" s="51" t="s">
        <v>187</v>
      </c>
      <c r="N3" s="51" t="s">
        <v>188</v>
      </c>
      <c r="O3" s="51" t="s">
        <v>189</v>
      </c>
      <c r="P3" s="51" t="s">
        <v>186</v>
      </c>
      <c r="Q3" s="50" t="s">
        <v>185</v>
      </c>
      <c r="R3" s="51" t="s">
        <v>184</v>
      </c>
      <c r="S3" s="51" t="s">
        <v>190</v>
      </c>
      <c r="T3" s="46"/>
      <c r="U3" s="51"/>
      <c r="V3" s="51"/>
      <c r="W3" s="51"/>
      <c r="X3" s="51"/>
      <c r="Y3" s="51"/>
      <c r="Z3" s="51"/>
      <c r="AA3" s="51"/>
      <c r="AB3" s="51"/>
      <c r="AC3" s="51"/>
    </row>
    <row r="4" spans="1:29" ht="23.25" customHeight="1">
      <c r="A4" s="46"/>
      <c r="B4" s="626" t="s">
        <v>38</v>
      </c>
      <c r="C4" s="623" t="str">
        <f>'9月の練習計画'!U4</f>
        <v>走基,100m×(3～10本)＋筋トレ</v>
      </c>
      <c r="D4" s="624" t="s">
        <v>191</v>
      </c>
      <c r="E4" s="625" t="s">
        <v>192</v>
      </c>
      <c r="F4" s="46"/>
      <c r="G4" s="50"/>
      <c r="H4" s="52" t="s">
        <v>193</v>
      </c>
      <c r="I4" s="52" t="s">
        <v>194</v>
      </c>
      <c r="J4" s="52" t="s">
        <v>195</v>
      </c>
      <c r="K4" s="52" t="s">
        <v>196</v>
      </c>
      <c r="L4" s="52" t="s">
        <v>196</v>
      </c>
      <c r="M4" s="52" t="s">
        <v>196</v>
      </c>
      <c r="N4" s="52" t="s">
        <v>196</v>
      </c>
      <c r="O4" s="52" t="s">
        <v>196</v>
      </c>
      <c r="P4" s="52" t="s">
        <v>197</v>
      </c>
      <c r="Q4" s="52" t="s">
        <v>198</v>
      </c>
      <c r="R4" s="52" t="s">
        <v>199</v>
      </c>
      <c r="S4" s="52" t="s">
        <v>200</v>
      </c>
      <c r="T4" s="46"/>
      <c r="U4" s="52"/>
      <c r="V4" s="52"/>
      <c r="W4" s="52"/>
      <c r="X4" s="52"/>
      <c r="Y4" s="52"/>
      <c r="Z4" s="52"/>
      <c r="AA4" s="52"/>
      <c r="AB4" s="52"/>
      <c r="AC4" s="52"/>
    </row>
    <row r="5" spans="1:29" ht="23.25" customHeight="1">
      <c r="A5" s="46"/>
      <c r="B5" s="627" t="s">
        <v>52</v>
      </c>
      <c r="C5" s="623" t="str">
        <f>'9月の練習計画'!U5</f>
        <v>　ｽﾄﾚｯﾁ+ﾏｯｻｰｼﾞ</v>
      </c>
      <c r="D5" s="624" t="s">
        <v>201</v>
      </c>
      <c r="E5" s="625" t="s">
        <v>202</v>
      </c>
      <c r="F5" s="46"/>
      <c r="G5" s="50"/>
      <c r="H5" s="52" t="s">
        <v>203</v>
      </c>
      <c r="I5" s="52" t="s">
        <v>204</v>
      </c>
      <c r="J5" s="52" t="s">
        <v>205</v>
      </c>
      <c r="K5" s="50" t="s">
        <v>206</v>
      </c>
      <c r="L5" s="52" t="s">
        <v>207</v>
      </c>
      <c r="M5" s="52" t="s">
        <v>208</v>
      </c>
      <c r="N5" s="52" t="s">
        <v>208</v>
      </c>
      <c r="O5" s="52" t="s">
        <v>209</v>
      </c>
      <c r="P5" s="52" t="s">
        <v>210</v>
      </c>
      <c r="Q5" s="50" t="s">
        <v>206</v>
      </c>
      <c r="R5" s="52" t="s">
        <v>204</v>
      </c>
      <c r="S5" s="52" t="s">
        <v>211</v>
      </c>
      <c r="T5" s="46"/>
      <c r="U5" s="52"/>
      <c r="V5" s="52"/>
      <c r="W5" s="52"/>
      <c r="X5" s="52"/>
      <c r="Y5" s="52"/>
      <c r="Z5" s="52"/>
      <c r="AA5" s="52"/>
      <c r="AB5" s="52"/>
      <c r="AC5" s="52"/>
    </row>
    <row r="6" spans="1:29" ht="23.25" customHeight="1">
      <c r="A6" s="46"/>
      <c r="B6" s="628" t="s">
        <v>62</v>
      </c>
      <c r="C6" s="623" t="str">
        <f>'9月の練習計画'!U6</f>
        <v>走基,筋トレ×5セット</v>
      </c>
      <c r="D6" s="624" t="s">
        <v>212</v>
      </c>
      <c r="E6" s="625" t="s">
        <v>213</v>
      </c>
      <c r="F6" s="46"/>
      <c r="G6" s="50"/>
      <c r="H6" s="52" t="s">
        <v>214</v>
      </c>
      <c r="I6" s="52" t="s">
        <v>215</v>
      </c>
      <c r="J6" s="52" t="s">
        <v>216</v>
      </c>
      <c r="K6" s="50" t="s">
        <v>217</v>
      </c>
      <c r="L6" s="52" t="s">
        <v>218</v>
      </c>
      <c r="M6" s="52" t="s">
        <v>219</v>
      </c>
      <c r="N6" s="52" t="s">
        <v>220</v>
      </c>
      <c r="O6" s="52" t="s">
        <v>221</v>
      </c>
      <c r="P6" s="52" t="s">
        <v>218</v>
      </c>
      <c r="Q6" s="50" t="s">
        <v>217</v>
      </c>
      <c r="R6" s="52" t="s">
        <v>216</v>
      </c>
      <c r="S6" s="52" t="s">
        <v>215</v>
      </c>
      <c r="T6" s="46"/>
      <c r="U6" s="52"/>
      <c r="V6" s="52"/>
      <c r="W6" s="52"/>
      <c r="X6" s="52"/>
      <c r="Y6" s="52"/>
      <c r="Z6" s="52"/>
      <c r="AA6" s="52"/>
      <c r="AB6" s="52"/>
      <c r="AC6" s="52"/>
    </row>
    <row r="7" spans="1:29" ht="23.25" customHeight="1">
      <c r="A7" s="46"/>
      <c r="B7" s="629" t="s">
        <v>75</v>
      </c>
      <c r="C7" s="623" t="str">
        <f>'9月の練習計画'!U7</f>
        <v>走基,100m×(3～10本)＋筋トレ</v>
      </c>
      <c r="D7" s="624" t="s">
        <v>180</v>
      </c>
      <c r="E7" s="625" t="s">
        <v>222</v>
      </c>
      <c r="F7" s="46"/>
      <c r="G7" s="50"/>
      <c r="H7" s="52" t="s">
        <v>223</v>
      </c>
      <c r="I7" s="52" t="s">
        <v>224</v>
      </c>
      <c r="J7" s="52" t="s">
        <v>225</v>
      </c>
      <c r="K7" s="50" t="s">
        <v>226</v>
      </c>
      <c r="L7" s="52" t="s">
        <v>227</v>
      </c>
      <c r="M7" s="52" t="s">
        <v>227</v>
      </c>
      <c r="N7" s="52" t="s">
        <v>227</v>
      </c>
      <c r="O7" s="52" t="s">
        <v>227</v>
      </c>
      <c r="P7" s="52" t="s">
        <v>227</v>
      </c>
      <c r="Q7" s="50" t="s">
        <v>226</v>
      </c>
      <c r="R7" s="52" t="s">
        <v>228</v>
      </c>
      <c r="S7" s="52" t="s">
        <v>229</v>
      </c>
      <c r="T7" s="46"/>
      <c r="U7" s="52"/>
      <c r="V7" s="52"/>
      <c r="W7" s="52"/>
      <c r="X7" s="52"/>
      <c r="Y7" s="52"/>
      <c r="Z7" s="52"/>
      <c r="AA7" s="52"/>
      <c r="AB7" s="52"/>
      <c r="AC7" s="52"/>
    </row>
    <row r="8" spans="1:29" ht="23.25" customHeight="1">
      <c r="A8" s="46"/>
      <c r="B8" s="630" t="s">
        <v>82</v>
      </c>
      <c r="C8" s="623" t="str">
        <f>'9月の練習計画'!U8</f>
        <v>走基,50m加速走×(5～10本）＋筋トレ</v>
      </c>
      <c r="D8" s="624" t="s">
        <v>230</v>
      </c>
      <c r="E8" s="625" t="s">
        <v>231</v>
      </c>
      <c r="F8" s="46"/>
      <c r="G8" s="50"/>
      <c r="H8" s="52" t="s">
        <v>232</v>
      </c>
      <c r="I8" s="52" t="s">
        <v>232</v>
      </c>
      <c r="J8" s="52" t="s">
        <v>233</v>
      </c>
      <c r="K8" s="54" t="s">
        <v>234</v>
      </c>
      <c r="L8" s="52" t="s">
        <v>235</v>
      </c>
      <c r="M8" s="52" t="s">
        <v>235</v>
      </c>
      <c r="N8" s="52" t="s">
        <v>235</v>
      </c>
      <c r="O8" s="52" t="s">
        <v>235</v>
      </c>
      <c r="P8" s="52" t="s">
        <v>235</v>
      </c>
      <c r="Q8" s="54" t="s">
        <v>234</v>
      </c>
      <c r="R8" s="52" t="s">
        <v>236</v>
      </c>
      <c r="S8" s="52" t="s">
        <v>237</v>
      </c>
      <c r="T8" s="46"/>
      <c r="U8" s="52"/>
      <c r="V8" s="52"/>
      <c r="W8" s="52"/>
      <c r="X8" s="52"/>
      <c r="Y8" s="52"/>
      <c r="Z8" s="52"/>
      <c r="AA8" s="52"/>
      <c r="AB8" s="52"/>
      <c r="AC8" s="52"/>
    </row>
    <row r="9" spans="1:29" ht="23.25" customHeight="1" thickBot="1">
      <c r="A9" s="46"/>
      <c r="B9" s="631" t="s">
        <v>91</v>
      </c>
      <c r="C9" s="632" t="str">
        <f>'9月の練習計画'!U9</f>
        <v>自主ﾄﾚ又は積極的休養</v>
      </c>
      <c r="D9" s="633" t="s">
        <v>201</v>
      </c>
      <c r="E9" s="634" t="s">
        <v>201</v>
      </c>
      <c r="F9" s="46"/>
      <c r="G9" s="50"/>
      <c r="H9" s="52"/>
      <c r="I9" s="52"/>
      <c r="J9" s="52"/>
      <c r="K9" s="51"/>
      <c r="L9" s="48"/>
      <c r="M9" s="48"/>
      <c r="N9" s="48"/>
      <c r="O9" s="48"/>
      <c r="P9" s="48"/>
      <c r="Q9" s="51"/>
      <c r="R9" s="52"/>
      <c r="S9" s="52"/>
      <c r="T9" s="46"/>
      <c r="U9" s="48"/>
      <c r="V9" s="48"/>
      <c r="W9" s="48"/>
      <c r="X9" s="48"/>
      <c r="Y9" s="48"/>
      <c r="Z9" s="48"/>
      <c r="AA9" s="48"/>
      <c r="AB9" s="48"/>
      <c r="AC9" s="48"/>
    </row>
    <row r="10" spans="1:29" ht="23.25" customHeight="1" thickTop="1" thickBot="1">
      <c r="A10" s="46"/>
      <c r="B10" s="393"/>
      <c r="C10" s="393"/>
      <c r="D10" s="393"/>
      <c r="E10" s="393"/>
      <c r="F10" s="46"/>
      <c r="G10" s="50"/>
      <c r="H10" s="52"/>
      <c r="I10" s="52"/>
      <c r="J10" s="52"/>
      <c r="K10" s="51"/>
      <c r="L10" s="48"/>
      <c r="M10" s="48"/>
      <c r="N10" s="48"/>
      <c r="O10" s="48"/>
      <c r="P10" s="48"/>
      <c r="Q10" s="51"/>
      <c r="R10" s="52"/>
      <c r="S10" s="52"/>
      <c r="T10" s="46"/>
      <c r="U10" s="48"/>
      <c r="V10" s="48"/>
      <c r="W10" s="48"/>
      <c r="X10" s="48"/>
      <c r="Y10" s="48"/>
      <c r="Z10" s="48"/>
      <c r="AA10" s="48"/>
      <c r="AB10" s="48"/>
      <c r="AC10" s="48"/>
    </row>
    <row r="11" spans="1:29" ht="23.25" customHeight="1" thickTop="1" thickBot="1">
      <c r="A11" s="49"/>
      <c r="B11" s="49"/>
      <c r="C11" s="635" t="s">
        <v>238</v>
      </c>
      <c r="D11" s="636" t="s">
        <v>239</v>
      </c>
      <c r="E11" s="637" t="s">
        <v>240</v>
      </c>
      <c r="F11" s="49"/>
      <c r="G11" s="53"/>
      <c r="H11" s="52"/>
      <c r="I11" s="52"/>
      <c r="J11" s="51"/>
      <c r="K11" s="51"/>
      <c r="L11" s="48"/>
      <c r="M11" s="48"/>
      <c r="N11" s="48"/>
      <c r="O11" s="48"/>
      <c r="P11" s="48"/>
      <c r="Q11" s="51"/>
      <c r="R11" s="51"/>
      <c r="S11" s="52"/>
      <c r="T11" s="49"/>
      <c r="U11" s="48"/>
      <c r="V11" s="48"/>
      <c r="W11" s="48"/>
      <c r="X11" s="48"/>
      <c r="Y11" s="48"/>
      <c r="Z11" s="48"/>
      <c r="AA11" s="48"/>
      <c r="AB11" s="48"/>
      <c r="AC11" s="48"/>
    </row>
    <row r="12" spans="1:29" ht="23.25" customHeight="1" thickTop="1">
      <c r="A12" s="48"/>
      <c r="B12" s="48"/>
      <c r="C12" s="425" t="s">
        <v>241</v>
      </c>
      <c r="D12" s="425" t="s">
        <v>241</v>
      </c>
      <c r="E12" s="427" t="s">
        <v>242</v>
      </c>
      <c r="F12" s="48"/>
      <c r="G12" s="51"/>
      <c r="H12" s="52">
        <v>1</v>
      </c>
      <c r="I12" s="52">
        <v>2</v>
      </c>
      <c r="J12" s="52">
        <v>3</v>
      </c>
      <c r="K12" s="51">
        <v>4</v>
      </c>
      <c r="L12" s="48">
        <v>5</v>
      </c>
      <c r="M12" s="48">
        <v>6</v>
      </c>
      <c r="N12" s="48">
        <v>7</v>
      </c>
      <c r="O12" s="48">
        <v>8</v>
      </c>
      <c r="P12" s="55">
        <v>9</v>
      </c>
      <c r="Q12" s="51">
        <v>10</v>
      </c>
      <c r="R12" s="46">
        <v>11</v>
      </c>
      <c r="S12" s="46">
        <v>12</v>
      </c>
      <c r="T12" s="48"/>
      <c r="U12" s="48"/>
      <c r="V12" s="48"/>
      <c r="W12" s="48"/>
      <c r="X12" s="48"/>
      <c r="Y12" s="48"/>
      <c r="Z12" s="48"/>
      <c r="AA12" s="48"/>
      <c r="AB12" s="48"/>
      <c r="AC12" s="48"/>
    </row>
    <row r="13" spans="1:29" ht="23.25" customHeight="1">
      <c r="A13" s="48"/>
      <c r="B13" s="48"/>
      <c r="C13" s="446" t="s">
        <v>243</v>
      </c>
      <c r="D13" s="447" t="s">
        <v>243</v>
      </c>
      <c r="E13" s="448" t="s">
        <v>244</v>
      </c>
      <c r="F13" s="48"/>
      <c r="G13" s="51"/>
      <c r="H13" s="51" t="s">
        <v>245</v>
      </c>
      <c r="I13" s="51" t="s">
        <v>246</v>
      </c>
      <c r="J13" s="51" t="s">
        <v>247</v>
      </c>
      <c r="K13" s="51" t="s">
        <v>248</v>
      </c>
      <c r="L13" s="51" t="s">
        <v>249</v>
      </c>
      <c r="M13" s="51" t="s">
        <v>250</v>
      </c>
      <c r="N13" s="51" t="s">
        <v>251</v>
      </c>
      <c r="O13" s="51" t="s">
        <v>252</v>
      </c>
      <c r="P13" s="51" t="s">
        <v>249</v>
      </c>
      <c r="Q13" s="51" t="s">
        <v>248</v>
      </c>
      <c r="R13" s="453" t="s">
        <v>248</v>
      </c>
      <c r="S13" s="453" t="s">
        <v>248</v>
      </c>
      <c r="T13" s="48"/>
      <c r="U13" s="51"/>
      <c r="V13" s="51"/>
      <c r="W13" s="51"/>
      <c r="X13" s="51"/>
      <c r="Y13" s="51"/>
      <c r="Z13" s="51"/>
      <c r="AA13" s="51"/>
      <c r="AB13" s="51"/>
      <c r="AC13" s="51"/>
    </row>
    <row r="14" spans="1:29" ht="23.25" customHeight="1">
      <c r="A14" s="48"/>
      <c r="B14" s="48"/>
      <c r="C14" s="446" t="s">
        <v>255</v>
      </c>
      <c r="D14" s="447" t="s">
        <v>255</v>
      </c>
      <c r="E14" s="448"/>
      <c r="F14" s="48"/>
      <c r="G14" s="51"/>
      <c r="H14" s="52" t="s">
        <v>193</v>
      </c>
      <c r="I14" s="52" t="s">
        <v>194</v>
      </c>
      <c r="J14" s="52" t="s">
        <v>195</v>
      </c>
      <c r="K14" s="52" t="s">
        <v>196</v>
      </c>
      <c r="L14" s="52" t="s">
        <v>196</v>
      </c>
      <c r="M14" s="52" t="s">
        <v>196</v>
      </c>
      <c r="N14" s="52" t="s">
        <v>196</v>
      </c>
      <c r="O14" s="52" t="s">
        <v>196</v>
      </c>
      <c r="P14" s="52" t="s">
        <v>197</v>
      </c>
      <c r="Q14" s="52" t="s">
        <v>198</v>
      </c>
      <c r="R14" s="52" t="s">
        <v>199</v>
      </c>
      <c r="S14" s="52" t="s">
        <v>200</v>
      </c>
      <c r="T14" s="48"/>
      <c r="U14" s="52"/>
      <c r="V14" s="52"/>
      <c r="W14" s="52"/>
      <c r="X14" s="52"/>
      <c r="Y14" s="52"/>
      <c r="Z14" s="52"/>
      <c r="AA14" s="52"/>
      <c r="AB14" s="52"/>
      <c r="AC14" s="52"/>
    </row>
    <row r="15" spans="1:29" ht="23.25" customHeight="1">
      <c r="A15" s="61"/>
      <c r="B15" s="48"/>
      <c r="C15" s="446"/>
      <c r="D15" s="447"/>
      <c r="E15" s="448"/>
      <c r="F15" s="48"/>
      <c r="G15" s="51"/>
      <c r="H15" s="52" t="s">
        <v>256</v>
      </c>
      <c r="I15" s="52" t="s">
        <v>257</v>
      </c>
      <c r="J15" s="52" t="s">
        <v>211</v>
      </c>
      <c r="K15" s="52" t="s">
        <v>204</v>
      </c>
      <c r="L15" s="52" t="s">
        <v>205</v>
      </c>
      <c r="M15" s="52" t="s">
        <v>258</v>
      </c>
      <c r="N15" s="52" t="s">
        <v>259</v>
      </c>
      <c r="O15" s="52" t="s">
        <v>260</v>
      </c>
      <c r="P15" s="52" t="s">
        <v>205</v>
      </c>
      <c r="Q15" s="52" t="s">
        <v>204</v>
      </c>
      <c r="R15" s="52" t="s">
        <v>211</v>
      </c>
      <c r="S15" s="52" t="s">
        <v>257</v>
      </c>
      <c r="T15" s="48"/>
      <c r="U15" s="52"/>
      <c r="V15" s="52"/>
      <c r="W15" s="52"/>
      <c r="X15" s="52"/>
      <c r="Y15" s="52"/>
      <c r="Z15" s="52"/>
      <c r="AA15" s="52"/>
      <c r="AB15" s="52"/>
      <c r="AC15" s="52"/>
    </row>
    <row r="16" spans="1:29" ht="23.25" customHeight="1">
      <c r="A16" s="48"/>
      <c r="B16" s="48"/>
      <c r="C16" s="425" t="s">
        <v>261</v>
      </c>
      <c r="D16" s="467" t="s">
        <v>262</v>
      </c>
      <c r="E16" s="427" t="s">
        <v>263</v>
      </c>
      <c r="F16" s="48"/>
      <c r="G16" s="51"/>
      <c r="H16" s="52" t="s">
        <v>264</v>
      </c>
      <c r="I16" s="52" t="s">
        <v>265</v>
      </c>
      <c r="J16" s="52" t="s">
        <v>266</v>
      </c>
      <c r="K16" s="52" t="s">
        <v>267</v>
      </c>
      <c r="L16" s="52" t="s">
        <v>267</v>
      </c>
      <c r="M16" s="52" t="s">
        <v>268</v>
      </c>
      <c r="N16" s="52" t="s">
        <v>269</v>
      </c>
      <c r="O16" s="52" t="s">
        <v>269</v>
      </c>
      <c r="P16" s="52" t="s">
        <v>267</v>
      </c>
      <c r="Q16" s="52" t="s">
        <v>267</v>
      </c>
      <c r="R16" s="52" t="s">
        <v>270</v>
      </c>
      <c r="S16" s="52" t="s">
        <v>270</v>
      </c>
      <c r="T16" s="48"/>
      <c r="U16" s="52"/>
      <c r="V16" s="52"/>
      <c r="W16" s="52"/>
      <c r="X16" s="52"/>
      <c r="Y16" s="52"/>
      <c r="Z16" s="52"/>
      <c r="AA16" s="52"/>
      <c r="AB16" s="52"/>
      <c r="AC16" s="52"/>
    </row>
    <row r="17" spans="1:29" ht="23.25" customHeight="1">
      <c r="A17" s="48"/>
      <c r="B17" s="48"/>
      <c r="C17" s="446" t="s">
        <v>271</v>
      </c>
      <c r="D17" s="466" t="s">
        <v>272</v>
      </c>
      <c r="E17" s="448" t="s">
        <v>273</v>
      </c>
      <c r="F17" s="48"/>
      <c r="G17" s="51"/>
      <c r="H17" s="52" t="s">
        <v>274</v>
      </c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48"/>
      <c r="U17" s="52"/>
      <c r="V17" s="52"/>
      <c r="W17" s="52"/>
      <c r="X17" s="52"/>
      <c r="Y17" s="52"/>
      <c r="Z17" s="52"/>
      <c r="AA17" s="52"/>
      <c r="AB17" s="52"/>
      <c r="AC17" s="52"/>
    </row>
    <row r="18" spans="1:29" ht="23.25" customHeight="1">
      <c r="A18" s="48"/>
      <c r="B18" s="48"/>
      <c r="C18" s="446" t="s">
        <v>275</v>
      </c>
      <c r="D18" s="466" t="s">
        <v>276</v>
      </c>
      <c r="E18" s="448" t="s">
        <v>277</v>
      </c>
      <c r="F18" s="48"/>
      <c r="G18" s="51"/>
      <c r="H18" s="52" t="s">
        <v>278</v>
      </c>
      <c r="I18" s="52" t="s">
        <v>278</v>
      </c>
      <c r="J18" s="52" t="s">
        <v>278</v>
      </c>
      <c r="K18" s="52" t="s">
        <v>278</v>
      </c>
      <c r="L18" s="52" t="s">
        <v>278</v>
      </c>
      <c r="M18" s="52" t="s">
        <v>278</v>
      </c>
      <c r="N18" s="52" t="s">
        <v>278</v>
      </c>
      <c r="O18" s="52" t="s">
        <v>278</v>
      </c>
      <c r="P18" s="52" t="s">
        <v>278</v>
      </c>
      <c r="Q18" s="52" t="s">
        <v>278</v>
      </c>
      <c r="R18" s="52" t="s">
        <v>278</v>
      </c>
      <c r="S18" s="52" t="s">
        <v>278</v>
      </c>
      <c r="T18" s="48"/>
      <c r="U18" s="52"/>
      <c r="V18" s="52"/>
      <c r="W18" s="52"/>
      <c r="X18" s="52"/>
      <c r="Y18" s="52"/>
      <c r="Z18" s="52"/>
      <c r="AA18" s="52"/>
      <c r="AB18" s="52"/>
      <c r="AC18" s="52"/>
    </row>
    <row r="19" spans="1:29" ht="23.25" customHeight="1">
      <c r="A19" s="48"/>
      <c r="B19" s="48"/>
      <c r="C19" s="446" t="s">
        <v>279</v>
      </c>
      <c r="D19" s="466" t="s">
        <v>280</v>
      </c>
      <c r="E19" s="448"/>
      <c r="F19" s="48"/>
      <c r="G19" s="51"/>
      <c r="H19" s="51"/>
      <c r="I19" s="51"/>
      <c r="J19" s="52"/>
      <c r="K19" s="51"/>
      <c r="L19" s="48"/>
      <c r="M19" s="48"/>
      <c r="N19" s="48"/>
      <c r="O19" s="48"/>
      <c r="P19" s="48"/>
      <c r="Q19" s="51"/>
      <c r="R19" s="52"/>
      <c r="S19" s="51"/>
      <c r="T19" s="48"/>
      <c r="U19" s="48"/>
      <c r="V19" s="48"/>
      <c r="W19" s="48"/>
      <c r="X19" s="48"/>
      <c r="Y19" s="48"/>
      <c r="Z19" s="48"/>
      <c r="AA19" s="48"/>
      <c r="AB19" s="48"/>
      <c r="AC19" s="48"/>
    </row>
    <row r="20" spans="1:29" ht="23.25" customHeight="1">
      <c r="A20" s="48"/>
      <c r="B20" s="48"/>
      <c r="C20" s="446" t="s">
        <v>281</v>
      </c>
      <c r="D20" s="466" t="s">
        <v>282</v>
      </c>
      <c r="E20" s="448"/>
      <c r="F20" s="48"/>
      <c r="G20" s="51"/>
      <c r="H20" s="51">
        <v>1</v>
      </c>
      <c r="I20" s="51">
        <v>2</v>
      </c>
      <c r="J20" s="52">
        <v>3</v>
      </c>
      <c r="K20" s="51">
        <v>4</v>
      </c>
      <c r="L20" s="48">
        <v>5</v>
      </c>
      <c r="M20" s="48">
        <v>6</v>
      </c>
      <c r="N20" s="48">
        <v>7</v>
      </c>
      <c r="O20" s="48">
        <v>8</v>
      </c>
      <c r="P20" s="55">
        <v>9</v>
      </c>
      <c r="Q20" s="51">
        <v>10</v>
      </c>
      <c r="R20" s="46">
        <v>11</v>
      </c>
      <c r="S20" s="46">
        <v>12</v>
      </c>
      <c r="T20" s="48"/>
      <c r="U20" s="48"/>
      <c r="V20" s="48"/>
      <c r="W20" s="48"/>
      <c r="X20" s="48"/>
      <c r="Y20" s="48"/>
      <c r="Z20" s="48"/>
      <c r="AA20" s="48"/>
      <c r="AB20" s="48"/>
      <c r="AC20" s="48"/>
    </row>
    <row r="21" spans="1:29" ht="23.25" customHeight="1">
      <c r="A21" s="48"/>
      <c r="B21" s="48"/>
      <c r="C21" s="446" t="s">
        <v>283</v>
      </c>
      <c r="D21" s="466" t="s">
        <v>284</v>
      </c>
      <c r="E21" s="427" t="s">
        <v>285</v>
      </c>
      <c r="F21" s="48"/>
      <c r="G21" s="51"/>
      <c r="H21" s="51" t="s">
        <v>286</v>
      </c>
      <c r="I21" s="51" t="s">
        <v>286</v>
      </c>
      <c r="J21" s="51" t="s">
        <v>287</v>
      </c>
      <c r="K21" s="51" t="s">
        <v>288</v>
      </c>
      <c r="L21" s="51" t="s">
        <v>289</v>
      </c>
      <c r="M21" s="51" t="s">
        <v>290</v>
      </c>
      <c r="N21" s="51" t="s">
        <v>290</v>
      </c>
      <c r="O21" s="51" t="s">
        <v>291</v>
      </c>
      <c r="P21" s="51" t="s">
        <v>289</v>
      </c>
      <c r="Q21" s="51" t="s">
        <v>289</v>
      </c>
      <c r="R21" s="51" t="s">
        <v>292</v>
      </c>
      <c r="S21" s="51" t="s">
        <v>293</v>
      </c>
      <c r="T21" s="46"/>
      <c r="U21" s="51"/>
      <c r="V21" s="51"/>
      <c r="W21" s="51"/>
      <c r="X21" s="51"/>
      <c r="Y21" s="51"/>
      <c r="Z21" s="51"/>
      <c r="AA21" s="51"/>
      <c r="AB21" s="51"/>
      <c r="AC21" s="51"/>
    </row>
    <row r="22" spans="1:29" ht="23.25" customHeight="1">
      <c r="A22" s="48"/>
      <c r="B22" s="48"/>
      <c r="C22" s="446" t="s">
        <v>294</v>
      </c>
      <c r="D22" s="466" t="s">
        <v>295</v>
      </c>
      <c r="E22" s="448" t="s">
        <v>296</v>
      </c>
      <c r="F22" s="48"/>
      <c r="G22" s="51"/>
      <c r="H22" s="52" t="s">
        <v>194</v>
      </c>
      <c r="I22" s="52" t="s">
        <v>194</v>
      </c>
      <c r="J22" s="52" t="s">
        <v>297</v>
      </c>
      <c r="K22" s="52" t="s">
        <v>298</v>
      </c>
      <c r="L22" s="52" t="s">
        <v>298</v>
      </c>
      <c r="M22" s="52" t="s">
        <v>298</v>
      </c>
      <c r="N22" s="52" t="s">
        <v>298</v>
      </c>
      <c r="O22" s="52" t="s">
        <v>298</v>
      </c>
      <c r="P22" s="52" t="s">
        <v>197</v>
      </c>
      <c r="Q22" s="52" t="s">
        <v>198</v>
      </c>
      <c r="R22" s="52" t="s">
        <v>199</v>
      </c>
      <c r="S22" s="52" t="s">
        <v>200</v>
      </c>
      <c r="T22" s="46"/>
      <c r="U22" s="52"/>
      <c r="V22" s="52"/>
      <c r="W22" s="52"/>
      <c r="X22" s="52"/>
      <c r="Y22" s="52"/>
      <c r="Z22" s="52"/>
      <c r="AA22" s="52"/>
      <c r="AB22" s="52"/>
      <c r="AC22" s="52"/>
    </row>
    <row r="23" spans="1:29" ht="23.25" customHeight="1">
      <c r="A23" s="48"/>
      <c r="B23" s="48"/>
      <c r="C23" s="446" t="s">
        <v>299</v>
      </c>
      <c r="D23" s="466" t="s">
        <v>300</v>
      </c>
      <c r="E23" s="448"/>
      <c r="F23" s="48"/>
      <c r="G23" s="51"/>
      <c r="H23" s="52" t="s">
        <v>211</v>
      </c>
      <c r="I23" s="52" t="s">
        <v>211</v>
      </c>
      <c r="J23" s="52" t="s">
        <v>301</v>
      </c>
      <c r="K23" s="52" t="s">
        <v>302</v>
      </c>
      <c r="L23" s="52" t="s">
        <v>303</v>
      </c>
      <c r="M23" s="52" t="s">
        <v>304</v>
      </c>
      <c r="N23" s="52" t="s">
        <v>305</v>
      </c>
      <c r="O23" s="52" t="s">
        <v>306</v>
      </c>
      <c r="P23" s="52" t="s">
        <v>303</v>
      </c>
      <c r="Q23" s="52" t="s">
        <v>302</v>
      </c>
      <c r="R23" s="52" t="s">
        <v>204</v>
      </c>
      <c r="S23" s="52" t="s">
        <v>211</v>
      </c>
      <c r="T23" s="46"/>
      <c r="U23" s="52"/>
      <c r="V23" s="52"/>
      <c r="W23" s="52"/>
      <c r="X23" s="52"/>
      <c r="Y23" s="52"/>
      <c r="Z23" s="52"/>
      <c r="AA23" s="52"/>
      <c r="AB23" s="52"/>
      <c r="AC23" s="52"/>
    </row>
    <row r="24" spans="1:29" ht="23.25" customHeight="1">
      <c r="A24" s="48"/>
      <c r="B24" s="48"/>
      <c r="C24" s="446" t="s">
        <v>307</v>
      </c>
      <c r="D24" s="447"/>
      <c r="E24" s="427" t="s">
        <v>308</v>
      </c>
      <c r="F24" s="48"/>
      <c r="G24" s="51"/>
      <c r="H24" s="52" t="s">
        <v>309</v>
      </c>
      <c r="I24" s="52" t="s">
        <v>309</v>
      </c>
      <c r="J24" s="52" t="s">
        <v>310</v>
      </c>
      <c r="K24" s="52" t="s">
        <v>311</v>
      </c>
      <c r="L24" s="52" t="s">
        <v>312</v>
      </c>
      <c r="M24" s="52" t="s">
        <v>313</v>
      </c>
      <c r="N24" s="52" t="s">
        <v>314</v>
      </c>
      <c r="O24" s="52" t="s">
        <v>315</v>
      </c>
      <c r="P24" s="52" t="s">
        <v>312</v>
      </c>
      <c r="Q24" s="52" t="s">
        <v>311</v>
      </c>
      <c r="R24" s="52" t="s">
        <v>216</v>
      </c>
      <c r="S24" s="52" t="s">
        <v>215</v>
      </c>
      <c r="T24" s="46"/>
      <c r="U24" s="52"/>
      <c r="V24" s="52"/>
      <c r="W24" s="52"/>
      <c r="X24" s="52"/>
      <c r="Y24" s="52"/>
      <c r="Z24" s="52"/>
      <c r="AA24" s="52"/>
      <c r="AB24" s="52"/>
      <c r="AC24" s="52"/>
    </row>
    <row r="25" spans="1:29" ht="23.25" customHeight="1">
      <c r="A25" s="48"/>
      <c r="B25" s="48"/>
      <c r="C25" s="446" t="s">
        <v>316</v>
      </c>
      <c r="D25" s="447"/>
      <c r="E25" s="448" t="s">
        <v>317</v>
      </c>
      <c r="F25" s="48"/>
      <c r="G25" s="51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 t="s">
        <v>228</v>
      </c>
      <c r="S25" s="52" t="s">
        <v>229</v>
      </c>
      <c r="T25" s="46"/>
      <c r="U25" s="52"/>
      <c r="V25" s="52"/>
      <c r="W25" s="52"/>
      <c r="X25" s="52"/>
      <c r="Y25" s="52"/>
      <c r="Z25" s="52"/>
      <c r="AA25" s="52"/>
      <c r="AB25" s="52"/>
      <c r="AC25" s="52"/>
    </row>
    <row r="26" spans="1:29" ht="23.25" customHeight="1">
      <c r="A26" s="48"/>
      <c r="B26" s="48"/>
      <c r="C26" s="446" t="s">
        <v>318</v>
      </c>
      <c r="D26" s="447"/>
      <c r="E26" s="448" t="s">
        <v>319</v>
      </c>
      <c r="F26" s="48"/>
      <c r="G26" s="51"/>
      <c r="H26" s="52" t="s">
        <v>278</v>
      </c>
      <c r="I26" s="52" t="s">
        <v>278</v>
      </c>
      <c r="J26" s="52" t="s">
        <v>278</v>
      </c>
      <c r="K26" s="52" t="s">
        <v>278</v>
      </c>
      <c r="L26" s="52" t="s">
        <v>278</v>
      </c>
      <c r="M26" s="52" t="s">
        <v>320</v>
      </c>
      <c r="N26" s="52" t="s">
        <v>320</v>
      </c>
      <c r="O26" s="52" t="s">
        <v>320</v>
      </c>
      <c r="P26" s="52" t="s">
        <v>278</v>
      </c>
      <c r="Q26" s="52" t="s">
        <v>278</v>
      </c>
      <c r="R26" s="52" t="s">
        <v>236</v>
      </c>
      <c r="S26" s="52" t="s">
        <v>237</v>
      </c>
      <c r="T26" s="46"/>
      <c r="U26" s="52"/>
      <c r="V26" s="52"/>
      <c r="W26" s="52"/>
      <c r="X26" s="52"/>
      <c r="Y26" s="52"/>
      <c r="Z26" s="52"/>
      <c r="AA26" s="52"/>
      <c r="AB26" s="52"/>
      <c r="AC26" s="52"/>
    </row>
    <row r="27" spans="1:29" ht="23.25" customHeight="1">
      <c r="A27" s="56" t="s">
        <v>15</v>
      </c>
      <c r="B27" s="48"/>
      <c r="C27" s="446"/>
      <c r="D27" s="447"/>
      <c r="E27" s="448"/>
      <c r="F27" s="48"/>
      <c r="G27" s="51"/>
      <c r="H27" s="52"/>
      <c r="I27" s="52"/>
      <c r="J27" s="52"/>
      <c r="K27" s="51"/>
      <c r="L27" s="48"/>
      <c r="M27" s="48"/>
      <c r="N27" s="48"/>
      <c r="O27" s="48"/>
      <c r="P27" s="48"/>
      <c r="Q27" s="51"/>
      <c r="R27" s="52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</row>
    <row r="28" spans="1:29" ht="23.25" customHeight="1">
      <c r="A28" s="463">
        <f>'9月の練習計画'!B1</f>
        <v>9</v>
      </c>
      <c r="B28" s="48"/>
      <c r="C28" s="401" t="str">
        <f>HLOOKUP($A$28,$H$2:$S$9,2)</f>
        <v>③２００ｍ３本　　　　　　２５分</v>
      </c>
      <c r="D28" s="58" t="str">
        <f>HLOOKUP($A$28,$H$12:$S$18,2)</f>
        <v>③１００ｍ５本　　　　　　２５分　　　　　</v>
      </c>
      <c r="E28" s="448"/>
      <c r="F28" s="48"/>
      <c r="G28" s="51"/>
      <c r="H28" s="52"/>
      <c r="I28" s="52"/>
      <c r="J28" s="52"/>
      <c r="K28" s="51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3.25" customHeight="1">
      <c r="A29" s="48"/>
      <c r="B29" s="48"/>
      <c r="C29" s="401" t="str">
        <f>HLOOKUP($A$28,$H$2:$S$9,3)</f>
        <v>※スピードは９５％の速さ</v>
      </c>
      <c r="D29" s="465" t="str">
        <f>HLOOKUP($A$28,$H$12:$S$18,3)</f>
        <v>※スピードは９５％の速さ</v>
      </c>
      <c r="E29" s="387"/>
      <c r="F29" s="48"/>
      <c r="G29" s="51"/>
      <c r="H29" s="52"/>
      <c r="I29" s="52"/>
      <c r="J29" s="52"/>
      <c r="K29" s="51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</row>
    <row r="30" spans="1:29" ht="23.25" customHeight="1">
      <c r="A30" s="48"/>
      <c r="B30" s="48"/>
      <c r="C30" s="401" t="str">
        <f>HLOOKUP($A$28,$H$2:$S$9,4)</f>
        <v>※休息時間は１5分</v>
      </c>
      <c r="D30" s="465" t="str">
        <f>HLOOKUP($A$28,$H$12:$S$18,4)</f>
        <v>※休息時間は５分</v>
      </c>
      <c r="E30" s="584" t="s">
        <v>321</v>
      </c>
      <c r="F30" s="48"/>
      <c r="G30" s="51"/>
      <c r="H30" s="51"/>
      <c r="I30" s="51"/>
      <c r="J30" s="52"/>
      <c r="K30" s="51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</row>
    <row r="31" spans="1:29" ht="23.25" customHeight="1">
      <c r="A31" s="48"/>
      <c r="B31" s="48"/>
      <c r="C31" s="401" t="str">
        <f>HLOOKUP($A$28,$H$2:$S$9,5)</f>
        <v>※例　男子２６秒　女子３０秒</v>
      </c>
      <c r="D31" s="465" t="str">
        <f>HLOOKUP($A$28,$H$12:$S$18,5)</f>
        <v>※例　男子1３秒０　女子1４秒５</v>
      </c>
      <c r="E31" s="415" t="s">
        <v>322</v>
      </c>
      <c r="F31" s="48"/>
      <c r="G31" s="51"/>
      <c r="H31" s="52"/>
      <c r="I31" s="52"/>
      <c r="J31" s="52"/>
      <c r="K31" s="51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</row>
    <row r="32" spans="1:29" ht="23.25" customHeight="1">
      <c r="A32" s="48"/>
      <c r="B32" s="48"/>
      <c r="C32" s="401" t="str">
        <f>HLOOKUP($A$28,$H$2:$S$9,6)</f>
        <v>※レペテーションでの全力走</v>
      </c>
      <c r="D32" s="465">
        <f>HLOOKUP($A$28,$H$12:$S$18,6)</f>
        <v>0</v>
      </c>
      <c r="E32" s="585"/>
      <c r="F32" s="48"/>
      <c r="G32" s="51"/>
      <c r="H32" s="52"/>
      <c r="I32" s="52"/>
      <c r="J32" s="52"/>
      <c r="K32" s="51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</row>
    <row r="33" spans="3:29" ht="23.25" customHeight="1">
      <c r="C33" s="401" t="str">
        <f>HLOOKUP($A$28,$H$2:$S$9,7)</f>
        <v>※レース感覚での筋スピード持久力</v>
      </c>
      <c r="D33" s="465" t="str">
        <f t="shared" ref="D33" si="0">HLOOKUP($A$28,$H$12:$S$18,2)</f>
        <v>③１００ｍ５本　　　　　　２５分　　　　　</v>
      </c>
      <c r="E33" s="448"/>
      <c r="F33" s="48"/>
      <c r="G33" s="51"/>
      <c r="H33" s="52"/>
      <c r="I33" s="52"/>
      <c r="J33" s="52"/>
      <c r="K33" s="51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</row>
    <row r="34" spans="3:29" ht="23.25" customHeight="1">
      <c r="C34" s="446"/>
      <c r="D34" s="447"/>
      <c r="E34" s="448"/>
      <c r="F34" s="48"/>
      <c r="G34" s="51"/>
      <c r="H34" s="52"/>
      <c r="I34" s="52"/>
      <c r="J34" s="52"/>
      <c r="K34" s="50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</row>
    <row r="35" spans="3:29" ht="23.25" customHeight="1">
      <c r="C35" s="425" t="s">
        <v>323</v>
      </c>
      <c r="D35" s="426" t="s">
        <v>324</v>
      </c>
      <c r="E35" s="448"/>
      <c r="F35" s="48"/>
      <c r="G35" s="51"/>
      <c r="H35" s="52"/>
      <c r="I35" s="52"/>
      <c r="J35" s="51"/>
      <c r="K35" s="53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</row>
    <row r="36" spans="3:29" ht="23.25" customHeight="1" thickBot="1">
      <c r="C36" s="450" t="s">
        <v>325</v>
      </c>
      <c r="D36" s="451" t="s">
        <v>326</v>
      </c>
      <c r="E36" s="452"/>
      <c r="F36" s="48"/>
      <c r="G36" s="51"/>
      <c r="H36" s="52"/>
      <c r="I36" s="52"/>
      <c r="J36" s="52"/>
      <c r="K36" s="51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</row>
    <row r="37" spans="3:29" ht="23.25" customHeight="1" thickTop="1" thickBot="1">
      <c r="C37" s="46"/>
      <c r="D37" s="46"/>
      <c r="E37" s="46"/>
      <c r="F37" s="46"/>
      <c r="G37" s="50"/>
      <c r="H37" s="52"/>
      <c r="I37" s="52"/>
      <c r="J37" s="52"/>
      <c r="K37" s="51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</row>
    <row r="38" spans="3:29" ht="23.25" customHeight="1" thickTop="1" thickBot="1">
      <c r="C38" s="442" t="s">
        <v>327</v>
      </c>
      <c r="D38" s="443" t="s">
        <v>328</v>
      </c>
      <c r="E38" s="444" t="s">
        <v>329</v>
      </c>
      <c r="F38" s="49"/>
      <c r="G38" s="53"/>
      <c r="H38" s="52"/>
      <c r="I38" s="52"/>
      <c r="J38" s="52"/>
      <c r="K38" s="51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</row>
    <row r="39" spans="3:29" ht="23.25" customHeight="1">
      <c r="C39" s="425" t="s">
        <v>330</v>
      </c>
      <c r="D39" s="386" t="s">
        <v>331</v>
      </c>
      <c r="E39" s="427" t="s">
        <v>332</v>
      </c>
      <c r="F39" s="48"/>
      <c r="G39" s="51"/>
      <c r="H39" s="52"/>
      <c r="I39" s="52"/>
      <c r="J39" s="52"/>
      <c r="K39" s="51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</row>
    <row r="40" spans="3:29" ht="23.25" customHeight="1">
      <c r="C40" s="446" t="s">
        <v>243</v>
      </c>
      <c r="D40" s="447" t="s">
        <v>243</v>
      </c>
      <c r="E40" s="448" t="s">
        <v>272</v>
      </c>
      <c r="F40" s="48"/>
      <c r="G40" s="51"/>
      <c r="H40" s="52"/>
      <c r="I40" s="52"/>
      <c r="J40" s="52"/>
      <c r="K40" s="51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</row>
    <row r="41" spans="3:29" ht="23.25" customHeight="1">
      <c r="C41" s="446" t="s">
        <v>255</v>
      </c>
      <c r="D41" s="447" t="s">
        <v>255</v>
      </c>
      <c r="E41" s="448" t="s">
        <v>333</v>
      </c>
      <c r="F41" s="48"/>
      <c r="G41" s="51"/>
      <c r="H41" s="52"/>
      <c r="I41" s="52"/>
      <c r="J41" s="52"/>
      <c r="K41" s="51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</row>
    <row r="42" spans="3:29" ht="23.25" customHeight="1">
      <c r="C42" s="446"/>
      <c r="D42" s="447"/>
      <c r="E42" s="448" t="s">
        <v>334</v>
      </c>
      <c r="F42" s="48"/>
      <c r="G42" s="51"/>
      <c r="H42" s="51"/>
      <c r="I42" s="51"/>
      <c r="J42" s="51"/>
      <c r="K42" s="51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</row>
    <row r="43" spans="3:29" ht="23.25" customHeight="1">
      <c r="C43" s="425" t="s">
        <v>335</v>
      </c>
      <c r="D43" s="426" t="s">
        <v>336</v>
      </c>
      <c r="E43" s="448" t="s">
        <v>282</v>
      </c>
      <c r="F43" s="48"/>
      <c r="G43" s="51"/>
      <c r="H43" s="52"/>
      <c r="I43" s="51"/>
      <c r="J43" s="52"/>
      <c r="K43" s="51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</row>
    <row r="44" spans="3:29" ht="23.25" customHeight="1">
      <c r="C44" s="446" t="s">
        <v>271</v>
      </c>
      <c r="D44" s="447" t="s">
        <v>271</v>
      </c>
      <c r="E44" s="448" t="s">
        <v>337</v>
      </c>
      <c r="F44" s="48"/>
      <c r="G44" s="51"/>
      <c r="H44" s="52"/>
      <c r="I44" s="51"/>
      <c r="J44" s="52"/>
      <c r="K44" s="51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</row>
    <row r="45" spans="3:29" ht="23.25" customHeight="1">
      <c r="C45" s="446" t="s">
        <v>275</v>
      </c>
      <c r="D45" s="447" t="s">
        <v>275</v>
      </c>
      <c r="E45" s="448" t="s">
        <v>338</v>
      </c>
      <c r="F45" s="48"/>
      <c r="G45" s="51"/>
      <c r="H45" s="52"/>
      <c r="I45" s="51"/>
      <c r="J45" s="52"/>
      <c r="K45" s="51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</row>
    <row r="46" spans="3:29" ht="23.25" customHeight="1">
      <c r="C46" s="446" t="s">
        <v>279</v>
      </c>
      <c r="D46" s="447" t="s">
        <v>279</v>
      </c>
      <c r="E46" s="448" t="s">
        <v>339</v>
      </c>
      <c r="F46" s="48"/>
      <c r="G46" s="51"/>
      <c r="H46" s="52"/>
      <c r="I46" s="51"/>
      <c r="J46" s="52"/>
      <c r="K46" s="51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</row>
    <row r="47" spans="3:29" ht="23.25" customHeight="1">
      <c r="C47" s="446" t="s">
        <v>281</v>
      </c>
      <c r="D47" s="447" t="s">
        <v>281</v>
      </c>
      <c r="E47" s="448"/>
      <c r="F47" s="48"/>
      <c r="G47" s="51"/>
      <c r="H47" s="52"/>
      <c r="I47" s="51"/>
      <c r="J47" s="52"/>
      <c r="K47" s="51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</row>
    <row r="48" spans="3:29" ht="23.25" customHeight="1">
      <c r="C48" s="446" t="s">
        <v>340</v>
      </c>
      <c r="D48" s="447" t="s">
        <v>340</v>
      </c>
      <c r="E48" s="59" t="str">
        <f>HLOOKUP($A$28,$H$20:$S$26,2)</f>
        <v>５０ｍ加速走５本　　　　　　20分　　　　　</v>
      </c>
      <c r="F48" s="48"/>
      <c r="G48" s="51"/>
      <c r="H48" s="52"/>
      <c r="I48" s="51"/>
      <c r="J48" s="52"/>
      <c r="K48" s="51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</row>
    <row r="49" spans="1:11" ht="23.25" customHeight="1">
      <c r="A49" s="48"/>
      <c r="B49" s="48"/>
      <c r="C49" s="446" t="s">
        <v>342</v>
      </c>
      <c r="D49" s="447" t="s">
        <v>342</v>
      </c>
      <c r="E49" s="60" t="str">
        <f>HLOOKUP($A$28,$H$20:$S$26,3)</f>
        <v>※スピードは９５％の速さ</v>
      </c>
      <c r="F49" s="48"/>
      <c r="G49" s="51"/>
      <c r="H49" s="52"/>
      <c r="I49" s="51"/>
      <c r="J49" s="52"/>
      <c r="K49" s="51"/>
    </row>
    <row r="50" spans="1:11" ht="23.25" customHeight="1">
      <c r="A50" s="48"/>
      <c r="B50" s="48"/>
      <c r="C50" s="446" t="s">
        <v>343</v>
      </c>
      <c r="D50" s="447" t="s">
        <v>343</v>
      </c>
      <c r="E50" s="60" t="str">
        <f>HLOOKUP($A$28,$H$20:$S$26,4)</f>
        <v>※休息時間は４分０秒</v>
      </c>
      <c r="F50" s="48"/>
      <c r="G50" s="51"/>
      <c r="H50" s="52"/>
      <c r="I50" s="51"/>
      <c r="J50" s="52"/>
      <c r="K50" s="51"/>
    </row>
    <row r="51" spans="1:11" ht="23.25" customHeight="1">
      <c r="A51" s="48"/>
      <c r="B51" s="48"/>
      <c r="C51" s="446" t="s">
        <v>307</v>
      </c>
      <c r="D51" s="447" t="s">
        <v>307</v>
      </c>
      <c r="E51" s="60" t="str">
        <f>HLOOKUP($A$28,$H$20:$S$26,5)</f>
        <v>※例　男子５秒４　女子６秒４</v>
      </c>
      <c r="F51" s="48"/>
      <c r="G51" s="51"/>
      <c r="H51" s="52"/>
      <c r="I51" s="52"/>
      <c r="J51" s="52"/>
      <c r="K51" s="51"/>
    </row>
    <row r="52" spans="1:11" ht="23.25" customHeight="1">
      <c r="A52" s="48"/>
      <c r="B52" s="48"/>
      <c r="C52" s="446" t="s">
        <v>316</v>
      </c>
      <c r="D52" s="447" t="s">
        <v>316</v>
      </c>
      <c r="E52" s="60">
        <f>HLOOKUP($A$28,$H$20:$S$26,6)</f>
        <v>0</v>
      </c>
      <c r="F52" s="48"/>
      <c r="G52" s="51"/>
      <c r="H52" s="52"/>
      <c r="I52" s="52"/>
      <c r="J52" s="52"/>
      <c r="K52" s="51"/>
    </row>
    <row r="53" spans="1:11" ht="23.25" customHeight="1">
      <c r="A53" s="48"/>
      <c r="B53" s="48"/>
      <c r="C53" s="446" t="s">
        <v>318</v>
      </c>
      <c r="D53" s="447" t="s">
        <v>318</v>
      </c>
      <c r="E53" s="427" t="s">
        <v>344</v>
      </c>
      <c r="F53" s="48"/>
      <c r="G53" s="51"/>
      <c r="H53" s="52"/>
      <c r="I53" s="52"/>
      <c r="J53" s="52"/>
      <c r="K53" s="51"/>
    </row>
    <row r="54" spans="1:11" ht="23.25" customHeight="1">
      <c r="A54" s="57" t="s">
        <v>345</v>
      </c>
      <c r="B54" s="48"/>
      <c r="C54" s="468" t="s">
        <v>346</v>
      </c>
      <c r="D54" s="588" t="str">
        <f>HLOOKUP($A$55,$H$12:$S$18,2)</f>
        <v>③１００ｍ６本　　　　　　２５分　　　　　</v>
      </c>
      <c r="E54" s="427" t="s">
        <v>347</v>
      </c>
      <c r="F54" s="48"/>
      <c r="G54" s="51"/>
      <c r="H54" s="51" t="s">
        <v>348</v>
      </c>
      <c r="I54" s="51"/>
      <c r="J54" s="51"/>
      <c r="K54" s="51"/>
    </row>
    <row r="55" spans="1:11" ht="23.25" customHeight="1">
      <c r="A55" s="141">
        <f>A28+1</f>
        <v>10</v>
      </c>
      <c r="B55" s="48"/>
      <c r="C55" s="469" t="s">
        <v>349</v>
      </c>
      <c r="D55" s="589" t="str">
        <f>HLOOKUP($A$55,$H$12:$S$18,3)</f>
        <v>※９０％の力でのスピード養成</v>
      </c>
      <c r="E55" s="448" t="s">
        <v>350</v>
      </c>
      <c r="F55" s="48"/>
      <c r="G55" s="51"/>
      <c r="H55" s="51" t="s">
        <v>341</v>
      </c>
      <c r="I55" s="51"/>
      <c r="J55" s="51"/>
      <c r="K55" s="51"/>
    </row>
    <row r="56" spans="1:11" ht="23.25" customHeight="1">
      <c r="A56" s="48"/>
      <c r="B56" s="48"/>
      <c r="C56" s="469" t="s">
        <v>351</v>
      </c>
      <c r="D56" s="590" t="str">
        <f>HLOOKUP($A$55,$H$12:$S$18,4)</f>
        <v>※休息時間は３分</v>
      </c>
      <c r="E56" s="448" t="s">
        <v>352</v>
      </c>
      <c r="F56" s="48"/>
      <c r="G56" s="51"/>
      <c r="H56" s="51"/>
      <c r="I56" s="51"/>
      <c r="J56" s="51"/>
      <c r="K56" s="51"/>
    </row>
    <row r="57" spans="1:11" ht="23.25" customHeight="1">
      <c r="A57" s="48"/>
      <c r="B57" s="48"/>
      <c r="C57" s="469" t="s">
        <v>353</v>
      </c>
      <c r="D57" s="590" t="str">
        <f>HLOOKUP($A$55,$H$12:$S$18,5)</f>
        <v>※例　男子1３秒０　女子1４秒５</v>
      </c>
      <c r="E57" s="427" t="s">
        <v>354</v>
      </c>
      <c r="F57" s="48"/>
      <c r="G57" s="51"/>
      <c r="H57" s="51"/>
      <c r="I57" s="51"/>
      <c r="J57" s="51"/>
      <c r="K57" s="51"/>
    </row>
    <row r="58" spans="1:11" ht="23.25" customHeight="1">
      <c r="A58" s="48"/>
      <c r="B58" s="48"/>
      <c r="C58" s="469" t="s">
        <v>355</v>
      </c>
      <c r="D58" s="590"/>
      <c r="E58" s="448" t="s">
        <v>356</v>
      </c>
      <c r="F58" s="48"/>
      <c r="G58" s="51"/>
      <c r="H58" s="51"/>
      <c r="I58" s="51"/>
      <c r="J58" s="51"/>
      <c r="K58" s="51"/>
    </row>
    <row r="59" spans="1:11" ht="23.25" customHeight="1" thickBot="1">
      <c r="A59" s="48"/>
      <c r="B59" s="48"/>
      <c r="C59" s="586" t="s">
        <v>282</v>
      </c>
      <c r="D59" s="591" t="str">
        <f>HLOOKUP($A$55,$H$12:$S$18,7)</f>
        <v>※集中したスピードで走りきる力養成</v>
      </c>
      <c r="E59" s="587" t="s">
        <v>357</v>
      </c>
      <c r="F59" s="48"/>
      <c r="G59" s="51"/>
      <c r="H59" s="51"/>
      <c r="I59" s="51"/>
      <c r="J59" s="51"/>
      <c r="K59" s="51"/>
    </row>
    <row r="60" spans="1:11" ht="14.25" thickTop="1"/>
    <row r="65" spans="3:3">
      <c r="C65" t="s">
        <v>928</v>
      </c>
    </row>
    <row r="66" spans="3:3">
      <c r="C66" t="s">
        <v>929</v>
      </c>
    </row>
  </sheetData>
  <phoneticPr fontId="36"/>
  <hyperlinks>
    <hyperlink ref="E31" r:id="rId1" display="http://homepage1.nifty.com/ranranran/wkoukoutore7.htm"/>
    <hyperlink ref="E30" r:id="rId2"/>
  </hyperlinks>
  <pageMargins left="0.7" right="0.7" top="0.75" bottom="0.75" header="0.3" footer="0.3"/>
  <pageSetup paperSize="9" scale="58" orientation="portrait" horizontalDpi="360" verticalDpi="36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workbookViewId="0"/>
  </sheetViews>
  <sheetFormatPr defaultRowHeight="13.5"/>
  <cols>
    <col min="1" max="1" width="4.125" customWidth="1"/>
    <col min="2" max="2" width="6.25" customWidth="1"/>
    <col min="3" max="5" width="45.625" customWidth="1"/>
    <col min="6" max="6" width="13.625" customWidth="1"/>
  </cols>
  <sheetData>
    <row r="1" spans="1:19" ht="24.75" thickBot="1">
      <c r="A1" s="62"/>
      <c r="B1" s="63"/>
      <c r="C1" s="91" t="s">
        <v>59</v>
      </c>
      <c r="D1" s="63" t="s">
        <v>358</v>
      </c>
      <c r="E1" s="62" t="s">
        <v>164</v>
      </c>
      <c r="F1" s="62"/>
      <c r="G1" s="62"/>
      <c r="H1" s="84" t="s">
        <v>359</v>
      </c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ht="23.1" customHeight="1" thickTop="1">
      <c r="A2" s="62"/>
      <c r="B2" s="64" t="s">
        <v>177</v>
      </c>
      <c r="C2" s="82" t="s">
        <v>939</v>
      </c>
      <c r="D2" s="70" t="s">
        <v>178</v>
      </c>
      <c r="E2" s="69" t="s">
        <v>179</v>
      </c>
      <c r="F2" s="62"/>
      <c r="G2" s="62"/>
      <c r="H2" s="85">
        <v>1</v>
      </c>
      <c r="I2" s="62">
        <v>2</v>
      </c>
      <c r="J2" s="62">
        <v>3</v>
      </c>
      <c r="K2" s="62">
        <v>4</v>
      </c>
      <c r="L2" s="62">
        <v>5</v>
      </c>
      <c r="M2" s="62">
        <v>6</v>
      </c>
      <c r="N2" s="62">
        <v>7</v>
      </c>
      <c r="O2" s="62">
        <v>8</v>
      </c>
      <c r="P2" s="62">
        <v>9</v>
      </c>
      <c r="Q2" s="62">
        <v>10</v>
      </c>
      <c r="R2" s="62">
        <v>11</v>
      </c>
      <c r="S2" s="62">
        <v>12</v>
      </c>
    </row>
    <row r="3" spans="1:19" ht="23.1" customHeight="1">
      <c r="A3" s="62"/>
      <c r="B3" s="81" t="s">
        <v>19</v>
      </c>
      <c r="C3" s="420" t="s">
        <v>951</v>
      </c>
      <c r="D3" s="71" t="s">
        <v>937</v>
      </c>
      <c r="E3" s="72" t="s">
        <v>361</v>
      </c>
      <c r="F3" s="62"/>
      <c r="G3" s="62"/>
      <c r="H3" s="84" t="s">
        <v>362</v>
      </c>
      <c r="I3" s="84" t="s">
        <v>362</v>
      </c>
      <c r="J3" s="84" t="s">
        <v>362</v>
      </c>
      <c r="K3" s="84" t="s">
        <v>362</v>
      </c>
      <c r="L3" s="84" t="s">
        <v>362</v>
      </c>
      <c r="M3" s="84" t="s">
        <v>363</v>
      </c>
      <c r="N3" s="84" t="s">
        <v>364</v>
      </c>
      <c r="O3" s="84" t="s">
        <v>364</v>
      </c>
      <c r="P3" s="84" t="s">
        <v>363</v>
      </c>
      <c r="Q3" s="84" t="s">
        <v>362</v>
      </c>
      <c r="R3" s="84" t="s">
        <v>362</v>
      </c>
      <c r="S3" s="84" t="s">
        <v>362</v>
      </c>
    </row>
    <row r="4" spans="1:19" ht="23.1" customHeight="1">
      <c r="A4" s="62"/>
      <c r="B4" s="75" t="s">
        <v>38</v>
      </c>
      <c r="C4" s="420" t="s">
        <v>952</v>
      </c>
      <c r="D4" s="428" t="s">
        <v>180</v>
      </c>
      <c r="E4" s="72" t="s">
        <v>938</v>
      </c>
      <c r="F4" s="62"/>
      <c r="G4" s="62"/>
      <c r="H4" s="85" t="s">
        <v>365</v>
      </c>
      <c r="I4" s="85" t="s">
        <v>366</v>
      </c>
      <c r="J4" s="85" t="s">
        <v>366</v>
      </c>
      <c r="K4" s="85" t="s">
        <v>367</v>
      </c>
      <c r="L4" s="85" t="s">
        <v>368</v>
      </c>
      <c r="M4" s="85" t="s">
        <v>368</v>
      </c>
      <c r="N4" s="85" t="s">
        <v>369</v>
      </c>
      <c r="O4" s="85" t="s">
        <v>369</v>
      </c>
      <c r="P4" s="85" t="s">
        <v>368</v>
      </c>
      <c r="Q4" s="85" t="s">
        <v>368</v>
      </c>
      <c r="R4" s="85" t="s">
        <v>367</v>
      </c>
      <c r="S4" s="85" t="s">
        <v>366</v>
      </c>
    </row>
    <row r="5" spans="1:19" ht="23.1" customHeight="1">
      <c r="A5" s="62"/>
      <c r="B5" s="76" t="s">
        <v>52</v>
      </c>
      <c r="C5" s="65" t="s">
        <v>56</v>
      </c>
      <c r="D5" s="71" t="s">
        <v>201</v>
      </c>
      <c r="E5" s="72" t="s">
        <v>202</v>
      </c>
      <c r="F5" s="62"/>
      <c r="G5" s="62"/>
      <c r="H5" s="85" t="s">
        <v>259</v>
      </c>
      <c r="I5" s="85" t="s">
        <v>259</v>
      </c>
      <c r="J5" s="85" t="s">
        <v>259</v>
      </c>
      <c r="K5" s="85" t="s">
        <v>259</v>
      </c>
      <c r="L5" s="85" t="s">
        <v>259</v>
      </c>
      <c r="M5" s="85" t="s">
        <v>370</v>
      </c>
      <c r="N5" s="85" t="s">
        <v>208</v>
      </c>
      <c r="O5" s="85" t="s">
        <v>208</v>
      </c>
      <c r="P5" s="85" t="s">
        <v>370</v>
      </c>
      <c r="Q5" s="85" t="s">
        <v>259</v>
      </c>
      <c r="R5" s="85" t="s">
        <v>259</v>
      </c>
      <c r="S5" s="85" t="s">
        <v>259</v>
      </c>
    </row>
    <row r="6" spans="1:19" ht="23.1" customHeight="1">
      <c r="A6" s="62"/>
      <c r="B6" s="77" t="s">
        <v>62</v>
      </c>
      <c r="C6" s="420" t="s">
        <v>953</v>
      </c>
      <c r="D6" s="71" t="s">
        <v>212</v>
      </c>
      <c r="E6" s="429" t="s">
        <v>192</v>
      </c>
      <c r="F6" s="62"/>
      <c r="G6" s="62"/>
      <c r="H6" s="85" t="s">
        <v>371</v>
      </c>
      <c r="I6" s="85" t="s">
        <v>372</v>
      </c>
      <c r="J6" s="85" t="s">
        <v>373</v>
      </c>
      <c r="K6" s="85" t="s">
        <v>374</v>
      </c>
      <c r="L6" s="85" t="s">
        <v>375</v>
      </c>
      <c r="M6" s="85" t="s">
        <v>376</v>
      </c>
      <c r="N6" s="85" t="s">
        <v>377</v>
      </c>
      <c r="O6" s="85" t="s">
        <v>378</v>
      </c>
      <c r="P6" s="85" t="s">
        <v>376</v>
      </c>
      <c r="Q6" s="85" t="s">
        <v>375</v>
      </c>
      <c r="R6" s="85" t="s">
        <v>374</v>
      </c>
      <c r="S6" s="85" t="s">
        <v>373</v>
      </c>
    </row>
    <row r="7" spans="1:19" ht="23.1" customHeight="1">
      <c r="A7" s="62"/>
      <c r="B7" s="78" t="s">
        <v>75</v>
      </c>
      <c r="C7" s="420" t="s">
        <v>952</v>
      </c>
      <c r="D7" s="71" t="s">
        <v>180</v>
      </c>
      <c r="E7" s="72" t="s">
        <v>222</v>
      </c>
      <c r="F7" s="62"/>
      <c r="G7" s="62"/>
      <c r="H7" s="85" t="s">
        <v>379</v>
      </c>
      <c r="I7" s="85" t="s">
        <v>379</v>
      </c>
      <c r="J7" s="85" t="s">
        <v>379</v>
      </c>
      <c r="K7" s="85" t="s">
        <v>379</v>
      </c>
      <c r="L7" s="85" t="s">
        <v>379</v>
      </c>
      <c r="M7" s="85" t="s">
        <v>379</v>
      </c>
      <c r="N7" s="85" t="s">
        <v>379</v>
      </c>
      <c r="O7" s="85" t="s">
        <v>379</v>
      </c>
      <c r="P7" s="85" t="s">
        <v>379</v>
      </c>
      <c r="Q7" s="85" t="s">
        <v>379</v>
      </c>
      <c r="R7" s="85" t="s">
        <v>379</v>
      </c>
      <c r="S7" s="85" t="s">
        <v>379</v>
      </c>
    </row>
    <row r="8" spans="1:19" ht="23.1" customHeight="1">
      <c r="A8" s="62"/>
      <c r="B8" s="80" t="s">
        <v>82</v>
      </c>
      <c r="C8" s="420" t="s">
        <v>954</v>
      </c>
      <c r="D8" s="71" t="s">
        <v>936</v>
      </c>
      <c r="E8" s="72" t="s">
        <v>231</v>
      </c>
      <c r="F8" s="62"/>
      <c r="G8" s="6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</row>
    <row r="9" spans="1:19" ht="23.1" customHeight="1" thickBot="1">
      <c r="A9" s="62"/>
      <c r="B9" s="79" t="s">
        <v>91</v>
      </c>
      <c r="C9" s="66" t="s">
        <v>61</v>
      </c>
      <c r="D9" s="73" t="s">
        <v>201</v>
      </c>
      <c r="E9" s="74" t="s">
        <v>201</v>
      </c>
      <c r="F9" s="62"/>
      <c r="G9" s="62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</row>
    <row r="10" spans="1:19" ht="23.1" customHeight="1" thickTop="1" thickBot="1">
      <c r="A10" s="62"/>
      <c r="B10" s="62"/>
      <c r="C10" s="62"/>
      <c r="D10" s="62"/>
      <c r="E10" s="62"/>
      <c r="F10" s="62"/>
      <c r="G10" s="62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</row>
    <row r="11" spans="1:19" ht="23.1" customHeight="1" thickTop="1">
      <c r="A11" s="68"/>
      <c r="B11" s="68"/>
      <c r="C11" s="595" t="s">
        <v>238</v>
      </c>
      <c r="D11" s="596" t="s">
        <v>239</v>
      </c>
      <c r="E11" s="597" t="s">
        <v>240</v>
      </c>
      <c r="F11" s="62"/>
      <c r="G11" s="62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</row>
    <row r="12" spans="1:19" ht="23.1" customHeight="1">
      <c r="A12" s="67"/>
      <c r="B12" s="67"/>
      <c r="C12" s="603" t="s">
        <v>380</v>
      </c>
      <c r="D12" s="604" t="s">
        <v>331</v>
      </c>
      <c r="E12" s="605" t="s">
        <v>242</v>
      </c>
      <c r="F12" s="62"/>
      <c r="G12" s="62"/>
      <c r="H12" s="85">
        <v>1</v>
      </c>
      <c r="I12" s="85">
        <v>2</v>
      </c>
      <c r="J12" s="85">
        <v>3</v>
      </c>
      <c r="K12" s="87">
        <v>4</v>
      </c>
      <c r="L12" s="87">
        <v>5</v>
      </c>
      <c r="M12" s="87">
        <v>6</v>
      </c>
      <c r="N12" s="87">
        <v>7</v>
      </c>
      <c r="O12" s="87">
        <v>8</v>
      </c>
      <c r="P12" s="62">
        <v>9</v>
      </c>
      <c r="Q12" s="62">
        <v>10</v>
      </c>
      <c r="R12" s="62">
        <v>11</v>
      </c>
      <c r="S12" s="62">
        <v>12</v>
      </c>
    </row>
    <row r="13" spans="1:19" ht="23.1" customHeight="1">
      <c r="A13" s="67"/>
      <c r="B13" s="67"/>
      <c r="C13" s="446" t="s">
        <v>381</v>
      </c>
      <c r="D13" s="447" t="s">
        <v>243</v>
      </c>
      <c r="E13" s="448" t="s">
        <v>244</v>
      </c>
      <c r="F13" s="62"/>
      <c r="G13" s="62"/>
      <c r="H13" s="84" t="s">
        <v>382</v>
      </c>
      <c r="I13" s="84" t="s">
        <v>382</v>
      </c>
      <c r="J13" s="84" t="s">
        <v>383</v>
      </c>
      <c r="K13" s="84" t="s">
        <v>383</v>
      </c>
      <c r="L13" s="84" t="s">
        <v>384</v>
      </c>
      <c r="M13" s="84" t="s">
        <v>385</v>
      </c>
      <c r="N13" s="84" t="s">
        <v>386</v>
      </c>
      <c r="O13" s="84" t="s">
        <v>386</v>
      </c>
      <c r="P13" s="84" t="s">
        <v>385</v>
      </c>
      <c r="Q13" s="84" t="s">
        <v>384</v>
      </c>
      <c r="R13" s="84" t="s">
        <v>383</v>
      </c>
      <c r="S13" s="84" t="s">
        <v>383</v>
      </c>
    </row>
    <row r="14" spans="1:19" ht="23.1" customHeight="1">
      <c r="A14" s="67"/>
      <c r="B14" s="67"/>
      <c r="C14" s="446" t="s">
        <v>387</v>
      </c>
      <c r="D14" s="447" t="s">
        <v>255</v>
      </c>
      <c r="E14" s="448"/>
      <c r="F14" s="62"/>
      <c r="G14" s="62"/>
      <c r="H14" s="85" t="s">
        <v>365</v>
      </c>
      <c r="I14" s="85" t="s">
        <v>366</v>
      </c>
      <c r="J14" s="85" t="s">
        <v>366</v>
      </c>
      <c r="K14" s="85" t="s">
        <v>367</v>
      </c>
      <c r="L14" s="85" t="s">
        <v>368</v>
      </c>
      <c r="M14" s="85" t="s">
        <v>368</v>
      </c>
      <c r="N14" s="85" t="s">
        <v>369</v>
      </c>
      <c r="O14" s="85" t="s">
        <v>369</v>
      </c>
      <c r="P14" s="85" t="s">
        <v>368</v>
      </c>
      <c r="Q14" s="85" t="s">
        <v>368</v>
      </c>
      <c r="R14" s="85" t="s">
        <v>367</v>
      </c>
      <c r="S14" s="85" t="s">
        <v>366</v>
      </c>
    </row>
    <row r="15" spans="1:19" ht="23.1" customHeight="1">
      <c r="A15" s="67"/>
      <c r="B15" s="67"/>
      <c r="C15" s="638" t="str">
        <f>HLOOKUP($A$28,$H$50:$Y$58,2)</f>
        <v xml:space="preserve">②40秒走×3本　 ２0分 </v>
      </c>
      <c r="D15" s="447"/>
      <c r="E15" s="448"/>
      <c r="F15" s="62"/>
      <c r="G15" s="62"/>
      <c r="H15" s="85" t="s">
        <v>259</v>
      </c>
      <c r="I15" s="85" t="s">
        <v>259</v>
      </c>
      <c r="J15" s="85" t="s">
        <v>259</v>
      </c>
      <c r="K15" s="85" t="s">
        <v>259</v>
      </c>
      <c r="L15" s="85" t="s">
        <v>259</v>
      </c>
      <c r="M15" s="85" t="s">
        <v>370</v>
      </c>
      <c r="N15" s="85" t="s">
        <v>208</v>
      </c>
      <c r="O15" s="85" t="s">
        <v>208</v>
      </c>
      <c r="P15" s="85" t="s">
        <v>370</v>
      </c>
      <c r="Q15" s="85" t="s">
        <v>259</v>
      </c>
      <c r="R15" s="85" t="s">
        <v>259</v>
      </c>
      <c r="S15" s="85" t="s">
        <v>259</v>
      </c>
    </row>
    <row r="16" spans="1:19" ht="23.1" customHeight="1">
      <c r="A16" s="67"/>
      <c r="B16" s="67"/>
      <c r="C16" s="638" t="str">
        <f>HLOOKUP($A$28,$H$50:$Y$58,3)</f>
        <v>※ゴールから250m,260m,270m,280m,290m,</v>
      </c>
      <c r="D16" s="426" t="s">
        <v>390</v>
      </c>
      <c r="E16" s="427" t="s">
        <v>263</v>
      </c>
      <c r="F16" s="62"/>
      <c r="G16" s="62"/>
      <c r="H16" s="85" t="s">
        <v>391</v>
      </c>
      <c r="I16" s="85" t="s">
        <v>392</v>
      </c>
      <c r="J16" s="85" t="s">
        <v>393</v>
      </c>
      <c r="K16" s="85" t="s">
        <v>394</v>
      </c>
      <c r="L16" s="85" t="s">
        <v>395</v>
      </c>
      <c r="M16" s="85" t="s">
        <v>396</v>
      </c>
      <c r="N16" s="85" t="s">
        <v>397</v>
      </c>
      <c r="O16" s="85" t="s">
        <v>398</v>
      </c>
      <c r="P16" s="85" t="s">
        <v>396</v>
      </c>
      <c r="Q16" s="85" t="s">
        <v>395</v>
      </c>
      <c r="R16" s="85" t="s">
        <v>394</v>
      </c>
      <c r="S16" s="85" t="s">
        <v>393</v>
      </c>
    </row>
    <row r="17" spans="1:20" ht="23.1" customHeight="1">
      <c r="A17" s="67"/>
      <c r="B17" s="67"/>
      <c r="C17" s="638" t="str">
        <f>HLOOKUP($A$28,$H$50:$Y$58,4)</f>
        <v xml:space="preserve">　300mと10ｍづつ距離を伸ばしていく。 </v>
      </c>
      <c r="D17" s="447" t="s">
        <v>400</v>
      </c>
      <c r="E17" s="448" t="s">
        <v>273</v>
      </c>
      <c r="F17" s="62"/>
      <c r="G17" s="62"/>
      <c r="H17" s="85" t="s">
        <v>401</v>
      </c>
      <c r="I17" s="85" t="s">
        <v>401</v>
      </c>
      <c r="J17" s="85" t="s">
        <v>401</v>
      </c>
      <c r="K17" s="85" t="s">
        <v>401</v>
      </c>
      <c r="L17" s="85" t="s">
        <v>401</v>
      </c>
      <c r="M17" s="85" t="s">
        <v>401</v>
      </c>
      <c r="N17" s="85" t="s">
        <v>401</v>
      </c>
      <c r="O17" s="85" t="s">
        <v>401</v>
      </c>
      <c r="P17" s="85" t="s">
        <v>401</v>
      </c>
      <c r="Q17" s="85" t="s">
        <v>401</v>
      </c>
      <c r="R17" s="85" t="s">
        <v>401</v>
      </c>
      <c r="S17" s="85" t="s">
        <v>401</v>
      </c>
      <c r="T17" s="62"/>
    </row>
    <row r="18" spans="1:20" ht="23.1" customHeight="1">
      <c r="A18" s="67"/>
      <c r="B18" s="67"/>
      <c r="C18" s="638" t="str">
        <f>HLOOKUP($A$28,$H$50:$Y$58,5)</f>
        <v>※休息はゴールからスタート地点まで</v>
      </c>
      <c r="D18" s="447" t="s">
        <v>403</v>
      </c>
      <c r="E18" s="448" t="s">
        <v>277</v>
      </c>
      <c r="F18" s="62"/>
      <c r="G18" s="62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62"/>
    </row>
    <row r="19" spans="1:20" ht="23.1" customHeight="1">
      <c r="A19" s="67"/>
      <c r="B19" s="67"/>
      <c r="C19" s="638" t="str">
        <f>HLOOKUP($A$28,$H$50:$Y$58,6)</f>
        <v xml:space="preserve">　歩いていく時間　3分から4分 </v>
      </c>
      <c r="D19" s="447" t="s">
        <v>405</v>
      </c>
      <c r="E19" s="448"/>
      <c r="F19" s="62"/>
      <c r="G19" s="62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62"/>
    </row>
    <row r="20" spans="1:20" ht="23.1" customHeight="1">
      <c r="A20" s="67"/>
      <c r="B20" s="67"/>
      <c r="C20" s="638" t="str">
        <f>HLOOKUP($A$28,$H$50:$Y$58,7)</f>
        <v xml:space="preserve">※一番速く後ろにいるものが合図をする。 </v>
      </c>
      <c r="D20" s="447" t="s">
        <v>407</v>
      </c>
      <c r="E20" s="448"/>
      <c r="F20" s="62"/>
      <c r="G20" s="62"/>
      <c r="H20" s="84">
        <v>1</v>
      </c>
      <c r="I20" s="84">
        <v>2</v>
      </c>
      <c r="J20" s="84">
        <v>3</v>
      </c>
      <c r="K20" s="84">
        <v>4</v>
      </c>
      <c r="L20" s="84">
        <v>5</v>
      </c>
      <c r="M20" s="84">
        <v>6</v>
      </c>
      <c r="N20" s="84">
        <v>7</v>
      </c>
      <c r="O20" s="84">
        <v>8</v>
      </c>
      <c r="P20" s="62">
        <v>9</v>
      </c>
      <c r="Q20" s="62">
        <v>10</v>
      </c>
      <c r="R20" s="62">
        <v>11</v>
      </c>
      <c r="S20" s="62">
        <v>12</v>
      </c>
      <c r="T20" s="62">
        <v>13</v>
      </c>
    </row>
    <row r="21" spans="1:20" ht="23.1" customHeight="1">
      <c r="A21" s="67"/>
      <c r="B21" s="67"/>
      <c r="C21" s="638" t="str">
        <f>HLOOKUP($A$28,$H$50:$Y$58,8)</f>
        <v>※ゴール付近でタイム係りは30秒から31,32,</v>
      </c>
      <c r="D21" s="447"/>
      <c r="E21" s="427" t="s">
        <v>285</v>
      </c>
      <c r="F21" s="62"/>
      <c r="G21" s="62"/>
      <c r="H21" s="84" t="s">
        <v>409</v>
      </c>
      <c r="I21" s="84" t="s">
        <v>410</v>
      </c>
      <c r="J21" s="84" t="s">
        <v>411</v>
      </c>
      <c r="K21" s="84" t="s">
        <v>412</v>
      </c>
      <c r="L21" s="84" t="s">
        <v>412</v>
      </c>
      <c r="M21" s="84" t="s">
        <v>413</v>
      </c>
      <c r="N21" s="84" t="s">
        <v>413</v>
      </c>
      <c r="O21" s="84" t="s">
        <v>413</v>
      </c>
      <c r="P21" s="84" t="s">
        <v>413</v>
      </c>
      <c r="Q21" s="84" t="s">
        <v>412</v>
      </c>
      <c r="R21" s="84" t="s">
        <v>412</v>
      </c>
      <c r="S21" s="84" t="s">
        <v>411</v>
      </c>
      <c r="T21" s="84" t="s">
        <v>412</v>
      </c>
    </row>
    <row r="22" spans="1:20" ht="23.1" customHeight="1">
      <c r="A22" s="67"/>
      <c r="B22" s="67"/>
      <c r="C22" s="638" t="str">
        <f>HLOOKUP($A$28,$H$50:$Y$58,9)</f>
        <v xml:space="preserve">　33,34,・・・と流し読みする。 </v>
      </c>
      <c r="D22" s="642" t="str">
        <f>HLOOKUP($A$28,$H$20:$T$26,2)</f>
        <v>③300m×2本　　　　３５分</v>
      </c>
      <c r="E22" s="448" t="s">
        <v>296</v>
      </c>
      <c r="F22" s="62"/>
      <c r="G22" s="62"/>
      <c r="H22" s="85" t="s">
        <v>415</v>
      </c>
      <c r="I22" s="85" t="s">
        <v>415</v>
      </c>
      <c r="J22" s="85" t="s">
        <v>416</v>
      </c>
      <c r="K22" s="85" t="s">
        <v>416</v>
      </c>
      <c r="L22" s="85" t="s">
        <v>416</v>
      </c>
      <c r="M22" s="85" t="s">
        <v>416</v>
      </c>
      <c r="N22" s="85" t="s">
        <v>416</v>
      </c>
      <c r="O22" s="85" t="s">
        <v>416</v>
      </c>
      <c r="P22" s="85" t="s">
        <v>416</v>
      </c>
      <c r="Q22" s="85" t="s">
        <v>416</v>
      </c>
      <c r="R22" s="85" t="s">
        <v>416</v>
      </c>
      <c r="S22" s="85" t="s">
        <v>416</v>
      </c>
      <c r="T22" s="85" t="s">
        <v>416</v>
      </c>
    </row>
    <row r="23" spans="1:20" ht="23.1" customHeight="1">
      <c r="A23" s="67"/>
      <c r="B23" s="67"/>
      <c r="C23" s="425"/>
      <c r="D23" s="643" t="str">
        <f>HLOOKUP($A$55,$H$20:$S$26,3)</f>
        <v>※休息は１０分</v>
      </c>
      <c r="E23" s="448"/>
      <c r="F23" s="62"/>
      <c r="G23" s="62"/>
      <c r="H23" s="85" t="s">
        <v>418</v>
      </c>
      <c r="I23" s="85" t="s">
        <v>419</v>
      </c>
      <c r="J23" s="85" t="s">
        <v>420</v>
      </c>
      <c r="K23" s="85" t="s">
        <v>421</v>
      </c>
      <c r="L23" s="85" t="s">
        <v>421</v>
      </c>
      <c r="M23" s="85" t="s">
        <v>422</v>
      </c>
      <c r="N23" s="85" t="s">
        <v>422</v>
      </c>
      <c r="O23" s="85" t="s">
        <v>422</v>
      </c>
      <c r="P23" s="85" t="s">
        <v>422</v>
      </c>
      <c r="Q23" s="85" t="s">
        <v>421</v>
      </c>
      <c r="R23" s="85" t="s">
        <v>421</v>
      </c>
      <c r="S23" s="85" t="s">
        <v>420</v>
      </c>
      <c r="T23" s="85" t="s">
        <v>421</v>
      </c>
    </row>
    <row r="24" spans="1:20" ht="23.1" customHeight="1">
      <c r="A24" s="67"/>
      <c r="B24" s="67"/>
      <c r="C24" s="401" t="s">
        <v>423</v>
      </c>
      <c r="D24" s="643" t="str">
        <f>HLOOKUP($A$55,$H$20:$S$26,4)</f>
        <v>※95％のスピードで走る</v>
      </c>
      <c r="E24" s="427" t="s">
        <v>308</v>
      </c>
      <c r="F24" s="62"/>
      <c r="G24" s="62"/>
      <c r="H24" s="85" t="s">
        <v>425</v>
      </c>
      <c r="I24" s="85" t="s">
        <v>425</v>
      </c>
      <c r="J24" s="85" t="s">
        <v>425</v>
      </c>
      <c r="K24" s="85" t="s">
        <v>426</v>
      </c>
      <c r="L24" s="85" t="s">
        <v>426</v>
      </c>
      <c r="M24" s="85" t="s">
        <v>427</v>
      </c>
      <c r="N24" s="85" t="s">
        <v>427</v>
      </c>
      <c r="O24" s="85" t="s">
        <v>427</v>
      </c>
      <c r="P24" s="85" t="s">
        <v>427</v>
      </c>
      <c r="Q24" s="85" t="s">
        <v>426</v>
      </c>
      <c r="R24" s="85" t="s">
        <v>426</v>
      </c>
      <c r="S24" s="85" t="s">
        <v>425</v>
      </c>
      <c r="T24" s="85" t="s">
        <v>426</v>
      </c>
    </row>
    <row r="25" spans="1:20" ht="23.1" customHeight="1">
      <c r="A25" s="67"/>
      <c r="B25" s="67"/>
      <c r="C25" s="353" t="s">
        <v>349</v>
      </c>
      <c r="D25" s="643" t="str">
        <f>HLOOKUP($A$55,$H$20:$S$26,5)</f>
        <v>　　男子○秒×3本</v>
      </c>
      <c r="E25" s="448" t="s">
        <v>317</v>
      </c>
      <c r="F25" s="62"/>
      <c r="G25" s="62"/>
      <c r="H25" s="85" t="s">
        <v>428</v>
      </c>
      <c r="I25" s="85" t="s">
        <v>428</v>
      </c>
      <c r="J25" s="85" t="s">
        <v>428</v>
      </c>
      <c r="K25" s="85" t="s">
        <v>428</v>
      </c>
      <c r="L25" s="85" t="s">
        <v>428</v>
      </c>
      <c r="M25" s="85" t="s">
        <v>428</v>
      </c>
      <c r="N25" s="85" t="s">
        <v>428</v>
      </c>
      <c r="O25" s="85" t="s">
        <v>428</v>
      </c>
      <c r="P25" s="85" t="s">
        <v>428</v>
      </c>
      <c r="Q25" s="85" t="s">
        <v>428</v>
      </c>
      <c r="R25" s="85" t="s">
        <v>428</v>
      </c>
      <c r="S25" s="85" t="s">
        <v>428</v>
      </c>
      <c r="T25" s="85" t="s">
        <v>428</v>
      </c>
    </row>
    <row r="26" spans="1:20" ht="23.1" customHeight="1">
      <c r="A26" s="67"/>
      <c r="B26" s="67"/>
      <c r="C26" s="353" t="s">
        <v>351</v>
      </c>
      <c r="D26" s="643" t="str">
        <f>HLOOKUP($A$55,$H$20:$S$26,6)</f>
        <v>　400m　５６秒ベストの300m換算は４２秒</v>
      </c>
      <c r="E26" s="448" t="s">
        <v>319</v>
      </c>
      <c r="F26" s="62"/>
      <c r="G26" s="62"/>
      <c r="H26" s="85" t="s">
        <v>429</v>
      </c>
      <c r="I26" s="85" t="s">
        <v>430</v>
      </c>
      <c r="J26" s="85" t="s">
        <v>431</v>
      </c>
      <c r="K26" s="85" t="s">
        <v>432</v>
      </c>
      <c r="L26" s="85" t="s">
        <v>432</v>
      </c>
      <c r="M26" s="85"/>
      <c r="N26" s="85"/>
      <c r="O26" s="85"/>
      <c r="P26" s="85"/>
      <c r="Q26" s="85" t="s">
        <v>432</v>
      </c>
      <c r="R26" s="85" t="s">
        <v>432</v>
      </c>
      <c r="S26" s="85" t="s">
        <v>431</v>
      </c>
      <c r="T26" s="85" t="s">
        <v>432</v>
      </c>
    </row>
    <row r="27" spans="1:20" ht="23.1" customHeight="1">
      <c r="A27" s="88" t="s">
        <v>15</v>
      </c>
      <c r="B27" s="67"/>
      <c r="C27" s="353" t="s">
        <v>353</v>
      </c>
      <c r="D27" s="447"/>
      <c r="E27" s="448"/>
      <c r="F27" s="62"/>
      <c r="G27" s="62"/>
      <c r="H27" s="92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62"/>
    </row>
    <row r="28" spans="1:20" ht="23.1" customHeight="1">
      <c r="A28" s="90">
        <f>'9月の練習計画'!B1</f>
        <v>9</v>
      </c>
      <c r="B28" s="67"/>
      <c r="C28" s="353" t="s">
        <v>355</v>
      </c>
      <c r="D28" s="447"/>
      <c r="E28" s="448"/>
      <c r="F28" s="62"/>
      <c r="G28" s="62"/>
      <c r="H28" s="85">
        <v>1</v>
      </c>
      <c r="I28" s="83">
        <v>2</v>
      </c>
      <c r="J28" s="83">
        <v>3</v>
      </c>
      <c r="K28" s="83">
        <v>4</v>
      </c>
      <c r="L28" s="83">
        <v>5</v>
      </c>
      <c r="M28" s="83">
        <v>6</v>
      </c>
      <c r="N28" s="83">
        <v>7</v>
      </c>
      <c r="O28" s="83">
        <v>8</v>
      </c>
      <c r="P28" s="62">
        <v>9</v>
      </c>
      <c r="Q28" s="62">
        <v>10</v>
      </c>
      <c r="R28" s="62">
        <v>11</v>
      </c>
      <c r="S28" s="62">
        <v>12</v>
      </c>
      <c r="T28" s="62"/>
    </row>
    <row r="29" spans="1:20" ht="23.1" customHeight="1">
      <c r="A29" s="67"/>
      <c r="B29" s="67"/>
      <c r="C29" s="353" t="s">
        <v>282</v>
      </c>
      <c r="D29" s="447"/>
      <c r="E29" s="427" t="s">
        <v>433</v>
      </c>
      <c r="F29" s="62"/>
      <c r="G29" s="62"/>
      <c r="H29" s="84" t="s">
        <v>434</v>
      </c>
      <c r="I29" s="84" t="s">
        <v>435</v>
      </c>
      <c r="J29" s="84" t="s">
        <v>184</v>
      </c>
      <c r="K29" s="83" t="s">
        <v>185</v>
      </c>
      <c r="L29" s="84" t="s">
        <v>186</v>
      </c>
      <c r="M29" s="84" t="s">
        <v>187</v>
      </c>
      <c r="N29" s="84" t="s">
        <v>187</v>
      </c>
      <c r="O29" s="84" t="s">
        <v>187</v>
      </c>
      <c r="P29" s="84" t="s">
        <v>187</v>
      </c>
      <c r="Q29" s="84" t="s">
        <v>186</v>
      </c>
      <c r="R29" s="83" t="s">
        <v>185</v>
      </c>
      <c r="S29" s="84" t="s">
        <v>436</v>
      </c>
      <c r="T29" s="62"/>
    </row>
    <row r="30" spans="1:20" ht="23.1" customHeight="1">
      <c r="A30" s="67"/>
      <c r="B30" s="67"/>
      <c r="C30" s="353" t="s">
        <v>284</v>
      </c>
      <c r="D30" s="447"/>
      <c r="E30" s="93" t="s">
        <v>437</v>
      </c>
      <c r="F30" s="62"/>
      <c r="G30" s="62"/>
      <c r="H30" s="85" t="s">
        <v>418</v>
      </c>
      <c r="I30" s="85" t="s">
        <v>419</v>
      </c>
      <c r="J30" s="85" t="s">
        <v>420</v>
      </c>
      <c r="K30" s="85" t="s">
        <v>421</v>
      </c>
      <c r="L30" s="85" t="s">
        <v>422</v>
      </c>
      <c r="M30" s="85" t="s">
        <v>422</v>
      </c>
      <c r="N30" s="85" t="s">
        <v>422</v>
      </c>
      <c r="O30" s="85" t="s">
        <v>422</v>
      </c>
      <c r="P30" s="85" t="s">
        <v>422</v>
      </c>
      <c r="Q30" s="85" t="s">
        <v>422</v>
      </c>
      <c r="R30" s="85" t="s">
        <v>421</v>
      </c>
      <c r="S30" s="85" t="s">
        <v>420</v>
      </c>
      <c r="T30" s="62"/>
    </row>
    <row r="31" spans="1:20" ht="23.1" customHeight="1">
      <c r="A31" s="67"/>
      <c r="B31" s="67"/>
      <c r="C31" s="353" t="s">
        <v>295</v>
      </c>
      <c r="D31" s="447"/>
      <c r="E31" s="448"/>
      <c r="F31" s="62"/>
      <c r="G31" s="62"/>
      <c r="H31" s="85" t="s">
        <v>203</v>
      </c>
      <c r="I31" s="85" t="s">
        <v>204</v>
      </c>
      <c r="J31" s="85" t="s">
        <v>205</v>
      </c>
      <c r="K31" s="83" t="s">
        <v>206</v>
      </c>
      <c r="L31" s="85" t="s">
        <v>207</v>
      </c>
      <c r="M31" s="85" t="s">
        <v>208</v>
      </c>
      <c r="N31" s="85" t="s">
        <v>208</v>
      </c>
      <c r="O31" s="85" t="s">
        <v>208</v>
      </c>
      <c r="P31" s="85" t="s">
        <v>208</v>
      </c>
      <c r="Q31" s="85" t="s">
        <v>207</v>
      </c>
      <c r="R31" s="83" t="s">
        <v>206</v>
      </c>
      <c r="S31" s="85" t="s">
        <v>205</v>
      </c>
      <c r="T31" s="62"/>
    </row>
    <row r="32" spans="1:20" ht="23.1" customHeight="1">
      <c r="A32" s="67"/>
      <c r="B32" s="67"/>
      <c r="C32" s="425" t="s">
        <v>438</v>
      </c>
      <c r="D32" s="426" t="s">
        <v>439</v>
      </c>
      <c r="E32" s="448"/>
      <c r="F32" s="62"/>
      <c r="G32" s="62"/>
      <c r="H32" s="85" t="s">
        <v>214</v>
      </c>
      <c r="I32" s="85" t="s">
        <v>215</v>
      </c>
      <c r="J32" s="85" t="s">
        <v>216</v>
      </c>
      <c r="K32" s="83" t="s">
        <v>217</v>
      </c>
      <c r="L32" s="85" t="s">
        <v>218</v>
      </c>
      <c r="M32" s="85" t="s">
        <v>219</v>
      </c>
      <c r="N32" s="85" t="s">
        <v>219</v>
      </c>
      <c r="O32" s="85" t="s">
        <v>219</v>
      </c>
      <c r="P32" s="85" t="s">
        <v>219</v>
      </c>
      <c r="Q32" s="85" t="s">
        <v>218</v>
      </c>
      <c r="R32" s="83" t="s">
        <v>217</v>
      </c>
      <c r="S32" s="85" t="s">
        <v>216</v>
      </c>
      <c r="T32" s="62"/>
    </row>
    <row r="33" spans="1:19" ht="23.1" customHeight="1">
      <c r="A33" s="67"/>
      <c r="B33" s="67"/>
      <c r="C33" s="446" t="s">
        <v>440</v>
      </c>
      <c r="D33" s="447" t="s">
        <v>326</v>
      </c>
      <c r="E33" s="448"/>
      <c r="F33" s="62"/>
      <c r="G33" s="62"/>
      <c r="H33" s="85" t="s">
        <v>223</v>
      </c>
      <c r="I33" s="85" t="s">
        <v>224</v>
      </c>
      <c r="J33" s="85" t="s">
        <v>225</v>
      </c>
      <c r="K33" s="83" t="s">
        <v>226</v>
      </c>
      <c r="L33" s="85" t="s">
        <v>227</v>
      </c>
      <c r="M33" s="85" t="s">
        <v>227</v>
      </c>
      <c r="N33" s="85" t="s">
        <v>227</v>
      </c>
      <c r="O33" s="85" t="s">
        <v>227</v>
      </c>
      <c r="P33" s="85" t="s">
        <v>227</v>
      </c>
      <c r="Q33" s="85" t="s">
        <v>227</v>
      </c>
      <c r="R33" s="83" t="s">
        <v>226</v>
      </c>
      <c r="S33" s="85" t="s">
        <v>225</v>
      </c>
    </row>
    <row r="34" spans="1:19" ht="23.1" customHeight="1">
      <c r="A34" s="67"/>
      <c r="B34" s="67"/>
      <c r="C34" s="446"/>
      <c r="D34" s="447"/>
      <c r="E34" s="448"/>
      <c r="F34" s="62"/>
      <c r="G34" s="62"/>
      <c r="H34" s="85" t="s">
        <v>232</v>
      </c>
      <c r="I34" s="85" t="s">
        <v>232</v>
      </c>
      <c r="J34" s="85" t="s">
        <v>233</v>
      </c>
      <c r="K34" s="86" t="s">
        <v>234</v>
      </c>
      <c r="L34" s="85" t="s">
        <v>441</v>
      </c>
      <c r="M34" s="85" t="s">
        <v>441</v>
      </c>
      <c r="N34" s="85" t="s">
        <v>441</v>
      </c>
      <c r="O34" s="85" t="s">
        <v>441</v>
      </c>
      <c r="P34" s="85" t="s">
        <v>441</v>
      </c>
      <c r="Q34" s="85" t="s">
        <v>441</v>
      </c>
      <c r="R34" s="86" t="s">
        <v>234</v>
      </c>
      <c r="S34" s="85" t="s">
        <v>233</v>
      </c>
    </row>
    <row r="35" spans="1:19" ht="23.1" customHeight="1">
      <c r="A35" s="67"/>
      <c r="B35" s="67"/>
      <c r="C35" s="425"/>
      <c r="D35" s="426"/>
      <c r="E35" s="448"/>
      <c r="F35" s="62"/>
      <c r="G35" s="62"/>
      <c r="H35" s="83"/>
      <c r="I35" s="83"/>
      <c r="J35" s="83"/>
      <c r="K35" s="83"/>
      <c r="L35" s="83"/>
      <c r="M35" s="83"/>
      <c r="N35" s="83"/>
      <c r="O35" s="83"/>
      <c r="P35" s="83"/>
      <c r="Q35" s="62"/>
      <c r="R35" s="83"/>
      <c r="S35" s="83"/>
    </row>
    <row r="36" spans="1:19" ht="23.1" customHeight="1" thickBot="1">
      <c r="A36" s="67"/>
      <c r="B36" s="67"/>
      <c r="C36" s="450"/>
      <c r="D36" s="451"/>
      <c r="E36" s="452"/>
      <c r="F36" s="62"/>
      <c r="G36" s="62"/>
      <c r="H36" s="62">
        <v>1</v>
      </c>
      <c r="I36" s="62">
        <v>2</v>
      </c>
      <c r="J36" s="62">
        <v>3</v>
      </c>
      <c r="K36" s="62">
        <v>4</v>
      </c>
      <c r="L36" s="62">
        <v>5</v>
      </c>
      <c r="M36" s="62">
        <v>6</v>
      </c>
      <c r="N36" s="62">
        <v>7</v>
      </c>
      <c r="O36" s="62">
        <v>8</v>
      </c>
      <c r="P36" s="62">
        <v>9</v>
      </c>
      <c r="Q36" s="62">
        <v>10</v>
      </c>
      <c r="R36" s="62">
        <v>11</v>
      </c>
      <c r="S36" s="62">
        <v>12</v>
      </c>
    </row>
    <row r="37" spans="1:19" ht="23.1" customHeight="1" thickTop="1" thickBot="1">
      <c r="A37" s="62"/>
      <c r="B37" s="62"/>
      <c r="C37" s="393"/>
      <c r="D37" s="393"/>
      <c r="E37" s="393"/>
      <c r="F37" s="62"/>
      <c r="G37" s="62"/>
      <c r="H37" s="84" t="s">
        <v>442</v>
      </c>
      <c r="I37" s="84" t="s">
        <v>442</v>
      </c>
      <c r="J37" s="84" t="s">
        <v>442</v>
      </c>
      <c r="K37" s="84" t="s">
        <v>442</v>
      </c>
      <c r="L37" s="84" t="s">
        <v>442</v>
      </c>
      <c r="M37" s="84" t="s">
        <v>442</v>
      </c>
      <c r="N37" s="84" t="s">
        <v>442</v>
      </c>
      <c r="O37" s="84" t="s">
        <v>442</v>
      </c>
      <c r="P37" s="84" t="s">
        <v>442</v>
      </c>
      <c r="Q37" s="84" t="s">
        <v>442</v>
      </c>
      <c r="R37" s="84" t="s">
        <v>442</v>
      </c>
      <c r="S37" s="84" t="s">
        <v>442</v>
      </c>
    </row>
    <row r="38" spans="1:19" ht="23.1" customHeight="1" thickTop="1">
      <c r="A38" s="68"/>
      <c r="B38" s="68"/>
      <c r="C38" s="613" t="s">
        <v>327</v>
      </c>
      <c r="D38" s="614" t="s">
        <v>328</v>
      </c>
      <c r="E38" s="615" t="s">
        <v>329</v>
      </c>
      <c r="F38" s="62"/>
      <c r="G38" s="62"/>
      <c r="H38" s="85" t="s">
        <v>443</v>
      </c>
      <c r="I38" s="85" t="s">
        <v>443</v>
      </c>
      <c r="J38" s="85" t="s">
        <v>443</v>
      </c>
      <c r="K38" s="85" t="s">
        <v>443</v>
      </c>
      <c r="L38" s="85" t="s">
        <v>443</v>
      </c>
      <c r="M38" s="85" t="s">
        <v>443</v>
      </c>
      <c r="N38" s="85" t="s">
        <v>443</v>
      </c>
      <c r="O38" s="85" t="s">
        <v>443</v>
      </c>
      <c r="P38" s="85" t="s">
        <v>443</v>
      </c>
      <c r="Q38" s="85" t="s">
        <v>443</v>
      </c>
      <c r="R38" s="85" t="s">
        <v>443</v>
      </c>
      <c r="S38" s="85" t="s">
        <v>443</v>
      </c>
    </row>
    <row r="39" spans="1:19" ht="23.1" customHeight="1">
      <c r="A39" s="67"/>
      <c r="B39" s="67"/>
      <c r="C39" s="425" t="s">
        <v>331</v>
      </c>
      <c r="D39" s="426" t="s">
        <v>331</v>
      </c>
      <c r="E39" s="471" t="s">
        <v>444</v>
      </c>
      <c r="F39" s="62"/>
      <c r="G39" s="62"/>
      <c r="H39" s="85" t="s">
        <v>445</v>
      </c>
      <c r="I39" s="85" t="s">
        <v>446</v>
      </c>
      <c r="J39" s="85" t="s">
        <v>447</v>
      </c>
      <c r="K39" s="85" t="s">
        <v>447</v>
      </c>
      <c r="L39" s="85" t="s">
        <v>447</v>
      </c>
      <c r="M39" s="85" t="s">
        <v>447</v>
      </c>
      <c r="N39" s="85" t="s">
        <v>447</v>
      </c>
      <c r="O39" s="85" t="s">
        <v>447</v>
      </c>
      <c r="P39" s="85" t="s">
        <v>447</v>
      </c>
      <c r="Q39" s="85" t="s">
        <v>447</v>
      </c>
      <c r="R39" s="85" t="s">
        <v>447</v>
      </c>
      <c r="S39" s="85" t="s">
        <v>447</v>
      </c>
    </row>
    <row r="40" spans="1:19" ht="23.1" customHeight="1">
      <c r="A40" s="67"/>
      <c r="B40" s="67"/>
      <c r="C40" s="446" t="s">
        <v>243</v>
      </c>
      <c r="D40" s="447" t="s">
        <v>243</v>
      </c>
      <c r="E40" s="472" t="s">
        <v>272</v>
      </c>
      <c r="F40" s="62"/>
      <c r="G40" s="62"/>
      <c r="H40" s="85" t="s">
        <v>448</v>
      </c>
      <c r="I40" s="85" t="s">
        <v>449</v>
      </c>
      <c r="J40" s="85" t="s">
        <v>450</v>
      </c>
      <c r="K40" s="85" t="s">
        <v>450</v>
      </c>
      <c r="L40" s="85" t="s">
        <v>450</v>
      </c>
      <c r="M40" s="85" t="s">
        <v>450</v>
      </c>
      <c r="N40" s="85" t="s">
        <v>450</v>
      </c>
      <c r="O40" s="85" t="s">
        <v>450</v>
      </c>
      <c r="P40" s="85" t="s">
        <v>450</v>
      </c>
      <c r="Q40" s="85" t="s">
        <v>450</v>
      </c>
      <c r="R40" s="85" t="s">
        <v>450</v>
      </c>
      <c r="S40" s="85" t="s">
        <v>450</v>
      </c>
    </row>
    <row r="41" spans="1:19" ht="23.1" customHeight="1">
      <c r="A41" s="67"/>
      <c r="B41" s="67"/>
      <c r="C41" s="446" t="s">
        <v>255</v>
      </c>
      <c r="D41" s="447" t="s">
        <v>255</v>
      </c>
      <c r="E41" s="472" t="s">
        <v>333</v>
      </c>
      <c r="F41" s="62"/>
      <c r="G41" s="62"/>
      <c r="H41" s="87" t="s">
        <v>451</v>
      </c>
      <c r="I41" s="87" t="s">
        <v>452</v>
      </c>
      <c r="J41" s="87" t="s">
        <v>453</v>
      </c>
      <c r="K41" s="87" t="s">
        <v>453</v>
      </c>
      <c r="L41" s="87" t="s">
        <v>453</v>
      </c>
      <c r="M41" s="87" t="s">
        <v>453</v>
      </c>
      <c r="N41" s="87" t="s">
        <v>453</v>
      </c>
      <c r="O41" s="87" t="s">
        <v>453</v>
      </c>
      <c r="P41" s="87" t="s">
        <v>453</v>
      </c>
      <c r="Q41" s="87" t="s">
        <v>453</v>
      </c>
      <c r="R41" s="87" t="s">
        <v>453</v>
      </c>
      <c r="S41" s="87" t="s">
        <v>453</v>
      </c>
    </row>
    <row r="42" spans="1:19" ht="23.1" customHeight="1">
      <c r="A42" s="67"/>
      <c r="B42" s="67"/>
      <c r="C42" s="446"/>
      <c r="D42" s="447"/>
      <c r="E42" s="472" t="s">
        <v>334</v>
      </c>
      <c r="F42" s="62"/>
      <c r="G42" s="62"/>
      <c r="H42" s="85" t="s">
        <v>454</v>
      </c>
      <c r="I42" s="85" t="s">
        <v>454</v>
      </c>
      <c r="J42" s="85" t="s">
        <v>454</v>
      </c>
      <c r="K42" s="85" t="s">
        <v>454</v>
      </c>
      <c r="L42" s="85" t="s">
        <v>454</v>
      </c>
      <c r="M42" s="85" t="s">
        <v>454</v>
      </c>
      <c r="N42" s="85" t="s">
        <v>454</v>
      </c>
      <c r="O42" s="85" t="s">
        <v>454</v>
      </c>
      <c r="P42" s="85" t="s">
        <v>454</v>
      </c>
      <c r="Q42" s="85" t="s">
        <v>454</v>
      </c>
      <c r="R42" s="85" t="s">
        <v>454</v>
      </c>
      <c r="S42" s="85" t="s">
        <v>454</v>
      </c>
    </row>
    <row r="43" spans="1:19" ht="23.1" customHeight="1">
      <c r="A43" s="67"/>
      <c r="B43" s="67"/>
      <c r="C43" s="425" t="s">
        <v>390</v>
      </c>
      <c r="D43" s="426" t="s">
        <v>390</v>
      </c>
      <c r="E43" s="472" t="s">
        <v>282</v>
      </c>
      <c r="F43" s="62"/>
      <c r="G43" s="62"/>
      <c r="H43" s="87" t="s">
        <v>455</v>
      </c>
      <c r="I43" s="87" t="s">
        <v>455</v>
      </c>
      <c r="J43" s="87" t="s">
        <v>455</v>
      </c>
      <c r="K43" s="87" t="s">
        <v>455</v>
      </c>
      <c r="L43" s="87" t="s">
        <v>455</v>
      </c>
      <c r="M43" s="87" t="s">
        <v>455</v>
      </c>
      <c r="N43" s="87" t="s">
        <v>455</v>
      </c>
      <c r="O43" s="87" t="s">
        <v>455</v>
      </c>
      <c r="P43" s="87" t="s">
        <v>455</v>
      </c>
      <c r="Q43" s="87" t="s">
        <v>455</v>
      </c>
      <c r="R43" s="87" t="s">
        <v>455</v>
      </c>
      <c r="S43" s="87" t="s">
        <v>455</v>
      </c>
    </row>
    <row r="44" spans="1:19" ht="23.1" customHeight="1">
      <c r="A44" s="67"/>
      <c r="B44" s="67"/>
      <c r="C44" s="446" t="s">
        <v>400</v>
      </c>
      <c r="D44" s="447" t="s">
        <v>400</v>
      </c>
      <c r="E44" s="472" t="s">
        <v>337</v>
      </c>
      <c r="F44" s="62"/>
      <c r="G44" s="62"/>
      <c r="H44" s="85">
        <v>1</v>
      </c>
      <c r="I44" s="85">
        <v>2</v>
      </c>
      <c r="J44" s="85">
        <v>3</v>
      </c>
      <c r="K44" s="87">
        <v>4</v>
      </c>
      <c r="L44" s="87">
        <v>5</v>
      </c>
      <c r="M44" s="87">
        <v>6</v>
      </c>
      <c r="N44" s="87">
        <v>7</v>
      </c>
      <c r="O44" s="87">
        <v>8</v>
      </c>
      <c r="P44" s="62">
        <v>9</v>
      </c>
      <c r="Q44" s="62">
        <v>10</v>
      </c>
      <c r="R44" s="62">
        <v>11</v>
      </c>
      <c r="S44" s="62">
        <v>12</v>
      </c>
    </row>
    <row r="45" spans="1:19" ht="23.1" customHeight="1">
      <c r="A45" s="67"/>
      <c r="B45" s="67"/>
      <c r="C45" s="446" t="s">
        <v>403</v>
      </c>
      <c r="D45" s="447" t="s">
        <v>403</v>
      </c>
      <c r="E45" s="472" t="s">
        <v>338</v>
      </c>
      <c r="F45" s="62"/>
      <c r="G45" s="62"/>
      <c r="H45" s="84" t="s">
        <v>456</v>
      </c>
      <c r="I45" s="84" t="s">
        <v>456</v>
      </c>
      <c r="J45" s="84" t="s">
        <v>456</v>
      </c>
      <c r="K45" s="84" t="s">
        <v>456</v>
      </c>
      <c r="L45" s="84" t="s">
        <v>456</v>
      </c>
      <c r="M45" s="84" t="s">
        <v>456</v>
      </c>
      <c r="N45" s="84" t="s">
        <v>456</v>
      </c>
      <c r="O45" s="84" t="s">
        <v>456</v>
      </c>
      <c r="P45" s="84" t="s">
        <v>456</v>
      </c>
      <c r="Q45" s="84" t="s">
        <v>456</v>
      </c>
      <c r="R45" s="84" t="s">
        <v>456</v>
      </c>
      <c r="S45" s="84" t="s">
        <v>456</v>
      </c>
    </row>
    <row r="46" spans="1:19" ht="23.1" customHeight="1">
      <c r="A46" s="67"/>
      <c r="B46" s="67"/>
      <c r="C46" s="446" t="s">
        <v>457</v>
      </c>
      <c r="D46" s="447" t="s">
        <v>457</v>
      </c>
      <c r="E46" s="472" t="s">
        <v>339</v>
      </c>
      <c r="F46" s="62"/>
      <c r="G46" s="62"/>
      <c r="H46" s="85" t="s">
        <v>207</v>
      </c>
      <c r="I46" s="85" t="s">
        <v>207</v>
      </c>
      <c r="J46" s="85" t="s">
        <v>207</v>
      </c>
      <c r="K46" s="85" t="s">
        <v>207</v>
      </c>
      <c r="L46" s="85" t="s">
        <v>207</v>
      </c>
      <c r="M46" s="85" t="s">
        <v>207</v>
      </c>
      <c r="N46" s="85" t="s">
        <v>207</v>
      </c>
      <c r="O46" s="85" t="s">
        <v>207</v>
      </c>
      <c r="P46" s="85" t="s">
        <v>207</v>
      </c>
      <c r="Q46" s="85" t="s">
        <v>207</v>
      </c>
      <c r="R46" s="85" t="s">
        <v>207</v>
      </c>
      <c r="S46" s="85" t="s">
        <v>207</v>
      </c>
    </row>
    <row r="47" spans="1:19" ht="23.1" customHeight="1">
      <c r="A47" s="67"/>
      <c r="B47" s="67"/>
      <c r="C47" s="446" t="s">
        <v>458</v>
      </c>
      <c r="D47" s="447" t="s">
        <v>458</v>
      </c>
      <c r="E47" s="427" t="s">
        <v>336</v>
      </c>
      <c r="F47" s="62"/>
      <c r="G47" s="62"/>
      <c r="H47" s="85" t="s">
        <v>459</v>
      </c>
      <c r="I47" s="85" t="s">
        <v>459</v>
      </c>
      <c r="J47" s="85" t="s">
        <v>459</v>
      </c>
      <c r="K47" s="85" t="s">
        <v>459</v>
      </c>
      <c r="L47" s="85" t="s">
        <v>459</v>
      </c>
      <c r="M47" s="85" t="s">
        <v>459</v>
      </c>
      <c r="N47" s="85" t="s">
        <v>459</v>
      </c>
      <c r="O47" s="85" t="s">
        <v>459</v>
      </c>
      <c r="P47" s="85" t="s">
        <v>459</v>
      </c>
      <c r="Q47" s="85" t="s">
        <v>459</v>
      </c>
      <c r="R47" s="85" t="s">
        <v>459</v>
      </c>
      <c r="S47" s="85" t="s">
        <v>459</v>
      </c>
    </row>
    <row r="48" spans="1:19" ht="23.1" customHeight="1">
      <c r="A48" s="67"/>
      <c r="B48" s="67"/>
      <c r="C48" s="446"/>
      <c r="D48" s="447"/>
      <c r="E48" s="448" t="s">
        <v>271</v>
      </c>
      <c r="F48" s="62"/>
      <c r="G48" s="62"/>
      <c r="H48" s="85" t="s">
        <v>460</v>
      </c>
      <c r="I48" s="85" t="s">
        <v>461</v>
      </c>
      <c r="J48" s="85" t="s">
        <v>462</v>
      </c>
      <c r="K48" s="85" t="s">
        <v>462</v>
      </c>
      <c r="L48" s="85" t="s">
        <v>462</v>
      </c>
      <c r="M48" s="85" t="s">
        <v>462</v>
      </c>
      <c r="N48" s="85" t="s">
        <v>463</v>
      </c>
      <c r="O48" s="85" t="s">
        <v>463</v>
      </c>
      <c r="P48" s="85" t="s">
        <v>462</v>
      </c>
      <c r="Q48" s="85" t="s">
        <v>462</v>
      </c>
      <c r="R48" s="85" t="s">
        <v>462</v>
      </c>
      <c r="S48" s="85" t="s">
        <v>462</v>
      </c>
    </row>
    <row r="49" spans="1:19" ht="23.1" customHeight="1">
      <c r="A49" s="67"/>
      <c r="B49" s="67"/>
      <c r="C49" s="638" t="str">
        <f>HLOOKUP($A$55,$H$28:$S$34,2)</f>
        <v>③２００ｍ３本　　　　　　２５分</v>
      </c>
      <c r="D49" s="640" t="str">
        <f>HLOOKUP($A$55,$H$20:$T$26,2)</f>
        <v>③300m×3本　　　　３５分</v>
      </c>
      <c r="E49" s="448" t="s">
        <v>275</v>
      </c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</row>
    <row r="50" spans="1:19" ht="23.1" customHeight="1">
      <c r="A50" s="67"/>
      <c r="B50" s="67"/>
      <c r="C50" s="639" t="str">
        <f>HLOOKUP($A$55,$H$28:$S$34,3)</f>
        <v>※全力のスピードで走る</v>
      </c>
      <c r="D50" s="641" t="str">
        <f>HLOOKUP($A$55,$H$20:$T$26,3)</f>
        <v>※休息は１０分</v>
      </c>
      <c r="E50" s="448" t="s">
        <v>340</v>
      </c>
      <c r="F50" s="62"/>
      <c r="G50" s="62"/>
      <c r="H50" s="85">
        <v>1</v>
      </c>
      <c r="I50" s="85">
        <v>2</v>
      </c>
      <c r="J50" s="85">
        <v>3</v>
      </c>
      <c r="K50" s="87">
        <v>4</v>
      </c>
      <c r="L50" s="87">
        <v>5</v>
      </c>
      <c r="M50" s="87">
        <v>6</v>
      </c>
      <c r="N50" s="87">
        <v>7</v>
      </c>
      <c r="O50" s="87">
        <v>8</v>
      </c>
      <c r="P50" s="62">
        <v>9</v>
      </c>
      <c r="Q50" s="62">
        <v>10</v>
      </c>
      <c r="R50" s="62">
        <v>11</v>
      </c>
      <c r="S50" s="62">
        <v>12</v>
      </c>
    </row>
    <row r="51" spans="1:19" ht="23.1" customHeight="1">
      <c r="A51" s="67"/>
      <c r="B51" s="67"/>
      <c r="C51" s="639" t="str">
        <f>HLOOKUP($A$55,$H$28:$S$34,4)</f>
        <v>※休息時間は１０分</v>
      </c>
      <c r="D51" s="641" t="str">
        <f>HLOOKUP($A$55,$H$20:$T$26,4)</f>
        <v>※95％のスピードで走る</v>
      </c>
      <c r="E51" s="448" t="s">
        <v>342</v>
      </c>
      <c r="F51" s="62"/>
      <c r="G51" s="62"/>
      <c r="H51" s="62" t="s">
        <v>464</v>
      </c>
      <c r="I51" s="62" t="s">
        <v>388</v>
      </c>
      <c r="J51" s="62" t="s">
        <v>465</v>
      </c>
      <c r="K51" s="62" t="s">
        <v>466</v>
      </c>
      <c r="L51" s="62" t="s">
        <v>467</v>
      </c>
      <c r="M51" s="62" t="s">
        <v>467</v>
      </c>
      <c r="N51" s="62" t="s">
        <v>467</v>
      </c>
      <c r="O51" s="62" t="s">
        <v>467</v>
      </c>
      <c r="P51" s="62" t="s">
        <v>467</v>
      </c>
      <c r="Q51" s="62" t="s">
        <v>468</v>
      </c>
      <c r="R51" s="62" t="s">
        <v>469</v>
      </c>
      <c r="S51" s="62" t="s">
        <v>470</v>
      </c>
    </row>
    <row r="52" spans="1:19" ht="23.1" customHeight="1">
      <c r="A52" s="67"/>
      <c r="B52" s="67"/>
      <c r="C52" s="639" t="str">
        <f>HLOOKUP($A$55,$H$28:$S$34,5)</f>
        <v>※例　男子２６秒　女子３０秒</v>
      </c>
      <c r="D52" s="641" t="str">
        <f>HLOOKUP($A$55,$H$20:$T$26,5)</f>
        <v>　　男子○秒×3本</v>
      </c>
      <c r="E52" s="448" t="s">
        <v>343</v>
      </c>
      <c r="F52" s="62"/>
      <c r="G52" s="62"/>
      <c r="H52" s="62" t="s">
        <v>389</v>
      </c>
      <c r="I52" s="62" t="s">
        <v>389</v>
      </c>
      <c r="J52" s="62" t="s">
        <v>389</v>
      </c>
      <c r="K52" s="62" t="s">
        <v>389</v>
      </c>
      <c r="L52" s="62" t="s">
        <v>389</v>
      </c>
      <c r="M52" s="62" t="s">
        <v>389</v>
      </c>
      <c r="N52" s="62" t="s">
        <v>389</v>
      </c>
      <c r="O52" s="62" t="s">
        <v>389</v>
      </c>
      <c r="P52" s="62" t="s">
        <v>389</v>
      </c>
      <c r="Q52" s="62" t="s">
        <v>389</v>
      </c>
      <c r="R52" s="62" t="s">
        <v>389</v>
      </c>
      <c r="S52" s="62" t="s">
        <v>389</v>
      </c>
    </row>
    <row r="53" spans="1:19" ht="23.1" customHeight="1">
      <c r="A53" s="67"/>
      <c r="B53" s="67"/>
      <c r="C53" s="639" t="str">
        <f>HLOOKUP($A$55,$H$28:$S$34,6)</f>
        <v>※レペテーションでの全力走</v>
      </c>
      <c r="D53" s="641" t="str">
        <f>HLOOKUP($A$55,$H$20:$T$26,6)</f>
        <v>　400m　５６秒ベストの300m換算は４２秒</v>
      </c>
      <c r="E53" s="644" t="str">
        <f>HLOOKUP($A$55,$H$50:$Y$58,2)</f>
        <v xml:space="preserve">②40秒走×5本　 ２５分 </v>
      </c>
      <c r="F53" s="62"/>
      <c r="G53" s="62"/>
      <c r="H53" s="62" t="s">
        <v>399</v>
      </c>
      <c r="I53" s="62" t="s">
        <v>399</v>
      </c>
      <c r="J53" s="62" t="s">
        <v>399</v>
      </c>
      <c r="K53" s="62" t="s">
        <v>399</v>
      </c>
      <c r="L53" s="62" t="s">
        <v>399</v>
      </c>
      <c r="M53" s="62" t="s">
        <v>399</v>
      </c>
      <c r="N53" s="62" t="s">
        <v>399</v>
      </c>
      <c r="O53" s="62" t="s">
        <v>399</v>
      </c>
      <c r="P53" s="62" t="s">
        <v>399</v>
      </c>
      <c r="Q53" s="62" t="s">
        <v>399</v>
      </c>
      <c r="R53" s="62" t="s">
        <v>399</v>
      </c>
      <c r="S53" s="62" t="s">
        <v>399</v>
      </c>
    </row>
    <row r="54" spans="1:19" ht="23.1" customHeight="1">
      <c r="A54" s="89" t="s">
        <v>471</v>
      </c>
      <c r="B54" s="67"/>
      <c r="C54" s="639" t="str">
        <f>HLOOKUP($A$55,$H$28:$S$34,7)</f>
        <v>※レース感覚での最大スピード能力</v>
      </c>
      <c r="D54" s="609"/>
      <c r="E54" s="644" t="str">
        <f>HLOOKUP($A$55,$H$50:$Y$58,3)</f>
        <v>※ゴールから250m,260m,270m,280m,290m,</v>
      </c>
      <c r="F54" s="62"/>
      <c r="G54" s="62"/>
      <c r="H54" s="62" t="s">
        <v>402</v>
      </c>
      <c r="I54" s="62" t="s">
        <v>402</v>
      </c>
      <c r="J54" s="62" t="s">
        <v>402</v>
      </c>
      <c r="K54" s="62" t="s">
        <v>402</v>
      </c>
      <c r="L54" s="62" t="s">
        <v>402</v>
      </c>
      <c r="M54" s="62" t="s">
        <v>402</v>
      </c>
      <c r="N54" s="62" t="s">
        <v>402</v>
      </c>
      <c r="O54" s="62" t="s">
        <v>402</v>
      </c>
      <c r="P54" s="62" t="s">
        <v>402</v>
      </c>
      <c r="Q54" s="62" t="s">
        <v>402</v>
      </c>
      <c r="R54" s="62" t="s">
        <v>402</v>
      </c>
      <c r="S54" s="62" t="s">
        <v>402</v>
      </c>
    </row>
    <row r="55" spans="1:19" ht="23.1" customHeight="1">
      <c r="A55" s="141">
        <f>A28+1</f>
        <v>10</v>
      </c>
      <c r="B55" s="67"/>
      <c r="C55" s="473"/>
      <c r="D55" s="426"/>
      <c r="E55" s="644" t="str">
        <f>HLOOKUP($A$55,$H$50:$Y$58,4)</f>
        <v xml:space="preserve">　300mと10ｍづつ距離を伸ばしていく。 </v>
      </c>
      <c r="F55" s="62"/>
      <c r="G55" s="62"/>
      <c r="H55" s="62" t="s">
        <v>404</v>
      </c>
      <c r="I55" s="62" t="s">
        <v>404</v>
      </c>
      <c r="J55" s="62" t="s">
        <v>404</v>
      </c>
      <c r="K55" s="62" t="s">
        <v>404</v>
      </c>
      <c r="L55" s="62" t="s">
        <v>404</v>
      </c>
      <c r="M55" s="62" t="s">
        <v>404</v>
      </c>
      <c r="N55" s="62" t="s">
        <v>404</v>
      </c>
      <c r="O55" s="62" t="s">
        <v>404</v>
      </c>
      <c r="P55" s="62" t="s">
        <v>404</v>
      </c>
      <c r="Q55" s="62" t="s">
        <v>404</v>
      </c>
      <c r="R55" s="62" t="s">
        <v>404</v>
      </c>
      <c r="S55" s="62" t="s">
        <v>404</v>
      </c>
    </row>
    <row r="56" spans="1:19" ht="23.1" customHeight="1">
      <c r="A56" s="67"/>
      <c r="B56" s="67"/>
      <c r="C56" s="473"/>
      <c r="D56" s="610" t="s">
        <v>321</v>
      </c>
      <c r="E56" s="644" t="str">
        <f>HLOOKUP($A$55,$H$50:$Y$58,5)</f>
        <v>※休息はゴールからスタート地点まで</v>
      </c>
      <c r="F56" s="62"/>
      <c r="G56" s="62"/>
      <c r="H56" s="62" t="s">
        <v>406</v>
      </c>
      <c r="I56" s="62" t="s">
        <v>406</v>
      </c>
      <c r="J56" s="62" t="s">
        <v>406</v>
      </c>
      <c r="K56" s="62" t="s">
        <v>406</v>
      </c>
      <c r="L56" s="62" t="s">
        <v>406</v>
      </c>
      <c r="M56" s="62" t="s">
        <v>406</v>
      </c>
      <c r="N56" s="62" t="s">
        <v>406</v>
      </c>
      <c r="O56" s="62" t="s">
        <v>406</v>
      </c>
      <c r="P56" s="62" t="s">
        <v>406</v>
      </c>
      <c r="Q56" s="62" t="s">
        <v>406</v>
      </c>
      <c r="R56" s="62" t="s">
        <v>406</v>
      </c>
      <c r="S56" s="62" t="s">
        <v>406</v>
      </c>
    </row>
    <row r="57" spans="1:19" ht="23.1" customHeight="1">
      <c r="A57" s="67"/>
      <c r="B57" s="67"/>
      <c r="C57" s="473"/>
      <c r="D57" s="610" t="s">
        <v>322</v>
      </c>
      <c r="E57" s="644" t="str">
        <f>HLOOKUP($A$55,$H$50:$Y$58,6)</f>
        <v xml:space="preserve">　歩いていく時間　3分から4分 </v>
      </c>
      <c r="F57" s="62"/>
      <c r="G57" s="62"/>
      <c r="H57" s="62" t="s">
        <v>408</v>
      </c>
      <c r="I57" s="62" t="s">
        <v>408</v>
      </c>
      <c r="J57" s="62" t="s">
        <v>408</v>
      </c>
      <c r="K57" s="62" t="s">
        <v>408</v>
      </c>
      <c r="L57" s="62" t="s">
        <v>408</v>
      </c>
      <c r="M57" s="62" t="s">
        <v>408</v>
      </c>
      <c r="N57" s="62" t="s">
        <v>408</v>
      </c>
      <c r="O57" s="62" t="s">
        <v>408</v>
      </c>
      <c r="P57" s="62" t="s">
        <v>408</v>
      </c>
      <c r="Q57" s="62" t="s">
        <v>408</v>
      </c>
      <c r="R57" s="62" t="s">
        <v>408</v>
      </c>
      <c r="S57" s="62" t="s">
        <v>408</v>
      </c>
    </row>
    <row r="58" spans="1:19" ht="23.1" customHeight="1">
      <c r="A58" s="67"/>
      <c r="B58" s="67"/>
      <c r="C58" s="473"/>
      <c r="D58" s="611"/>
      <c r="E58" s="612"/>
      <c r="F58" s="62"/>
      <c r="G58" s="62"/>
      <c r="H58" s="62" t="s">
        <v>414</v>
      </c>
      <c r="I58" s="62" t="s">
        <v>414</v>
      </c>
      <c r="J58" s="62" t="s">
        <v>414</v>
      </c>
      <c r="K58" s="62" t="s">
        <v>414</v>
      </c>
      <c r="L58" s="62" t="s">
        <v>414</v>
      </c>
      <c r="M58" s="62" t="s">
        <v>414</v>
      </c>
      <c r="N58" s="62" t="s">
        <v>414</v>
      </c>
      <c r="O58" s="62" t="s">
        <v>414</v>
      </c>
      <c r="P58" s="62" t="s">
        <v>414</v>
      </c>
      <c r="Q58" s="62" t="s">
        <v>414</v>
      </c>
      <c r="R58" s="62" t="s">
        <v>414</v>
      </c>
      <c r="S58" s="62" t="s">
        <v>414</v>
      </c>
    </row>
    <row r="59" spans="1:19" ht="23.1" customHeight="1">
      <c r="A59" s="67"/>
      <c r="B59" s="67"/>
      <c r="C59" s="473"/>
      <c r="D59" s="447"/>
      <c r="E59" s="427" t="s">
        <v>472</v>
      </c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</row>
    <row r="60" spans="1:19" ht="23.1" customHeight="1">
      <c r="A60" s="67"/>
      <c r="B60" s="67"/>
      <c r="C60" s="446"/>
      <c r="D60" s="447"/>
      <c r="E60" s="448" t="s">
        <v>473</v>
      </c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</row>
    <row r="61" spans="1:19" ht="23.1" customHeight="1">
      <c r="A61" s="67"/>
      <c r="B61" s="67"/>
      <c r="C61" s="446" t="s">
        <v>438</v>
      </c>
      <c r="D61" s="447" t="s">
        <v>439</v>
      </c>
      <c r="E61" s="427" t="s">
        <v>474</v>
      </c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</row>
    <row r="62" spans="1:19" ht="23.1" customHeight="1" thickBot="1">
      <c r="C62" s="606"/>
      <c r="D62" s="607"/>
      <c r="E62" s="608"/>
    </row>
    <row r="63" spans="1:19" ht="23.1" customHeight="1" thickTop="1"/>
  </sheetData>
  <phoneticPr fontId="36"/>
  <hyperlinks>
    <hyperlink ref="E30" r:id="rId1"/>
    <hyperlink ref="D57" r:id="rId2" display="http://homepage1.nifty.com/ranranran/wkoukoutore7.htm"/>
  </hyperlinks>
  <pageMargins left="0.7" right="0.7" top="0.75" bottom="0.75" header="0.3" footer="0.3"/>
  <pageSetup paperSize="9" scale="56" orientation="portrait" horizontalDpi="360" verticalDpi="36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workbookViewId="0"/>
  </sheetViews>
  <sheetFormatPr defaultRowHeight="13.5"/>
  <cols>
    <col min="1" max="1" width="3.125" customWidth="1"/>
    <col min="2" max="2" width="6.125" customWidth="1"/>
    <col min="3" max="5" width="45.625" customWidth="1"/>
    <col min="6" max="6" width="21.25" customWidth="1"/>
  </cols>
  <sheetData>
    <row r="1" spans="1:20" ht="24.75" thickBot="1">
      <c r="A1" s="94"/>
      <c r="B1" s="95"/>
      <c r="C1" s="142" t="s">
        <v>59</v>
      </c>
      <c r="D1" s="95" t="s">
        <v>475</v>
      </c>
      <c r="E1" s="101" t="s">
        <v>476</v>
      </c>
      <c r="F1" s="94"/>
      <c r="G1" s="94"/>
      <c r="H1" s="134" t="s">
        <v>477</v>
      </c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0" ht="23.1" customHeight="1" thickTop="1">
      <c r="A2" s="94"/>
      <c r="B2" s="97" t="s">
        <v>177</v>
      </c>
      <c r="C2" s="125" t="s">
        <v>940</v>
      </c>
      <c r="D2" s="103" t="s">
        <v>178</v>
      </c>
      <c r="E2" s="102" t="s">
        <v>179</v>
      </c>
      <c r="F2" s="94"/>
      <c r="G2" s="94"/>
      <c r="H2" s="135">
        <v>1</v>
      </c>
      <c r="I2" s="94">
        <v>2</v>
      </c>
      <c r="J2" s="94">
        <v>3</v>
      </c>
      <c r="K2" s="94">
        <v>4</v>
      </c>
      <c r="L2" s="94">
        <v>5</v>
      </c>
      <c r="M2" s="94">
        <v>6</v>
      </c>
      <c r="N2" s="94">
        <v>7</v>
      </c>
      <c r="O2" s="94">
        <v>8</v>
      </c>
      <c r="P2" s="94">
        <v>9</v>
      </c>
      <c r="Q2" s="94">
        <v>10</v>
      </c>
      <c r="R2" s="94">
        <v>11</v>
      </c>
      <c r="S2" s="94">
        <v>12</v>
      </c>
      <c r="T2" s="94">
        <v>13</v>
      </c>
    </row>
    <row r="3" spans="1:20" ht="23.1" customHeight="1">
      <c r="A3" s="94"/>
      <c r="B3" s="117" t="s">
        <v>19</v>
      </c>
      <c r="C3" s="420" t="s">
        <v>121</v>
      </c>
      <c r="D3" s="107" t="s">
        <v>478</v>
      </c>
      <c r="E3" s="108" t="s">
        <v>479</v>
      </c>
      <c r="F3" s="94"/>
      <c r="G3" s="94"/>
      <c r="H3" s="134" t="s">
        <v>362</v>
      </c>
      <c r="I3" s="134" t="s">
        <v>362</v>
      </c>
      <c r="J3" s="134" t="s">
        <v>362</v>
      </c>
      <c r="K3" s="134" t="s">
        <v>362</v>
      </c>
      <c r="L3" s="134" t="s">
        <v>362</v>
      </c>
      <c r="M3" s="134" t="s">
        <v>480</v>
      </c>
      <c r="N3" s="134" t="s">
        <v>364</v>
      </c>
      <c r="O3" s="134" t="s">
        <v>364</v>
      </c>
      <c r="P3" s="134" t="s">
        <v>480</v>
      </c>
      <c r="Q3" s="134" t="s">
        <v>362</v>
      </c>
      <c r="R3" s="134" t="s">
        <v>362</v>
      </c>
      <c r="S3" s="134" t="s">
        <v>481</v>
      </c>
      <c r="T3" s="134" t="s">
        <v>362</v>
      </c>
    </row>
    <row r="4" spans="1:20" ht="23.1" customHeight="1">
      <c r="A4" s="94"/>
      <c r="B4" s="111" t="s">
        <v>38</v>
      </c>
      <c r="C4" s="420" t="s">
        <v>947</v>
      </c>
      <c r="D4" s="107" t="s">
        <v>482</v>
      </c>
      <c r="E4" s="108" t="s">
        <v>192</v>
      </c>
      <c r="F4" s="94"/>
      <c r="G4" s="94"/>
      <c r="H4" s="135" t="s">
        <v>365</v>
      </c>
      <c r="I4" s="135" t="s">
        <v>366</v>
      </c>
      <c r="J4" s="135" t="s">
        <v>366</v>
      </c>
      <c r="K4" s="135" t="s">
        <v>367</v>
      </c>
      <c r="L4" s="135" t="s">
        <v>368</v>
      </c>
      <c r="M4" s="135" t="s">
        <v>368</v>
      </c>
      <c r="N4" s="135" t="s">
        <v>369</v>
      </c>
      <c r="O4" s="135" t="s">
        <v>369</v>
      </c>
      <c r="P4" s="135" t="s">
        <v>368</v>
      </c>
      <c r="Q4" s="135" t="s">
        <v>368</v>
      </c>
      <c r="R4" s="135" t="s">
        <v>367</v>
      </c>
      <c r="S4" s="135" t="s">
        <v>366</v>
      </c>
      <c r="T4" s="135" t="s">
        <v>367</v>
      </c>
    </row>
    <row r="5" spans="1:20" ht="23.1" customHeight="1">
      <c r="A5" s="94"/>
      <c r="B5" s="112" t="s">
        <v>52</v>
      </c>
      <c r="C5" s="98" t="s">
        <v>56</v>
      </c>
      <c r="D5" s="107" t="s">
        <v>201</v>
      </c>
      <c r="E5" s="108" t="s">
        <v>202</v>
      </c>
      <c r="F5" s="94"/>
      <c r="G5" s="94"/>
      <c r="H5" s="135" t="s">
        <v>259</v>
      </c>
      <c r="I5" s="135" t="s">
        <v>259</v>
      </c>
      <c r="J5" s="135" t="s">
        <v>259</v>
      </c>
      <c r="K5" s="135" t="s">
        <v>259</v>
      </c>
      <c r="L5" s="135" t="s">
        <v>259</v>
      </c>
      <c r="M5" s="135" t="s">
        <v>370</v>
      </c>
      <c r="N5" s="135" t="s">
        <v>208</v>
      </c>
      <c r="O5" s="135" t="s">
        <v>208</v>
      </c>
      <c r="P5" s="135" t="s">
        <v>370</v>
      </c>
      <c r="Q5" s="135" t="s">
        <v>259</v>
      </c>
      <c r="R5" s="135" t="s">
        <v>259</v>
      </c>
      <c r="S5" s="135" t="s">
        <v>259</v>
      </c>
      <c r="T5" s="135" t="s">
        <v>259</v>
      </c>
    </row>
    <row r="6" spans="1:20" ht="23.1" customHeight="1">
      <c r="A6" s="94"/>
      <c r="B6" s="113" t="s">
        <v>62</v>
      </c>
      <c r="C6" s="420" t="s">
        <v>948</v>
      </c>
      <c r="D6" s="107" t="s">
        <v>482</v>
      </c>
      <c r="E6" s="108" t="s">
        <v>483</v>
      </c>
      <c r="F6" s="94"/>
      <c r="G6" s="94"/>
      <c r="H6" s="135" t="s">
        <v>371</v>
      </c>
      <c r="I6" s="135" t="s">
        <v>372</v>
      </c>
      <c r="J6" s="135" t="s">
        <v>373</v>
      </c>
      <c r="K6" s="135" t="s">
        <v>374</v>
      </c>
      <c r="L6" s="135" t="s">
        <v>375</v>
      </c>
      <c r="M6" s="135" t="s">
        <v>376</v>
      </c>
      <c r="N6" s="135" t="s">
        <v>377</v>
      </c>
      <c r="O6" s="135" t="s">
        <v>378</v>
      </c>
      <c r="P6" s="135" t="s">
        <v>376</v>
      </c>
      <c r="Q6" s="135" t="s">
        <v>375</v>
      </c>
      <c r="R6" s="135" t="s">
        <v>374</v>
      </c>
      <c r="S6" s="135" t="s">
        <v>373</v>
      </c>
      <c r="T6" s="135" t="s">
        <v>374</v>
      </c>
    </row>
    <row r="7" spans="1:20" ht="23.1" customHeight="1">
      <c r="A7" s="94"/>
      <c r="B7" s="114" t="s">
        <v>75</v>
      </c>
      <c r="C7" s="420" t="s">
        <v>949</v>
      </c>
      <c r="D7" s="107" t="s">
        <v>484</v>
      </c>
      <c r="E7" s="108" t="s">
        <v>485</v>
      </c>
      <c r="F7" s="94"/>
      <c r="G7" s="94"/>
      <c r="H7" s="135" t="s">
        <v>379</v>
      </c>
      <c r="I7" s="135" t="s">
        <v>379</v>
      </c>
      <c r="J7" s="135" t="s">
        <v>379</v>
      </c>
      <c r="K7" s="135" t="s">
        <v>379</v>
      </c>
      <c r="L7" s="135" t="s">
        <v>379</v>
      </c>
      <c r="M7" s="135" t="s">
        <v>379</v>
      </c>
      <c r="N7" s="135" t="s">
        <v>379</v>
      </c>
      <c r="O7" s="135" t="s">
        <v>379</v>
      </c>
      <c r="P7" s="135" t="s">
        <v>379</v>
      </c>
      <c r="Q7" s="135" t="s">
        <v>379</v>
      </c>
      <c r="R7" s="135" t="s">
        <v>379</v>
      </c>
      <c r="S7" s="135" t="s">
        <v>379</v>
      </c>
      <c r="T7" s="135" t="s">
        <v>379</v>
      </c>
    </row>
    <row r="8" spans="1:20" ht="23.1" customHeight="1">
      <c r="A8" s="94"/>
      <c r="B8" s="116" t="s">
        <v>82</v>
      </c>
      <c r="C8" s="420" t="s">
        <v>950</v>
      </c>
      <c r="D8" s="107" t="s">
        <v>482</v>
      </c>
      <c r="E8" s="108" t="s">
        <v>192</v>
      </c>
      <c r="F8" s="94"/>
      <c r="G8" s="9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94"/>
    </row>
    <row r="9" spans="1:20" ht="23.1" customHeight="1" thickBot="1">
      <c r="A9" s="94"/>
      <c r="B9" s="115" t="s">
        <v>91</v>
      </c>
      <c r="C9" s="99" t="s">
        <v>61</v>
      </c>
      <c r="D9" s="109" t="s">
        <v>201</v>
      </c>
      <c r="E9" s="110" t="s">
        <v>201</v>
      </c>
      <c r="F9" s="94"/>
      <c r="G9" s="94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94"/>
    </row>
    <row r="10" spans="1:20" ht="23.1" customHeight="1" thickTop="1" thickBot="1">
      <c r="A10" s="94"/>
      <c r="B10" s="94"/>
      <c r="C10" s="94"/>
      <c r="D10" s="94"/>
      <c r="E10" s="94"/>
      <c r="F10" s="94"/>
      <c r="G10" s="94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94"/>
    </row>
    <row r="11" spans="1:20" ht="23.1" customHeight="1" thickTop="1" thickBot="1">
      <c r="A11" s="101"/>
      <c r="B11" s="101"/>
      <c r="C11" s="118" t="s">
        <v>238</v>
      </c>
      <c r="D11" s="119" t="s">
        <v>239</v>
      </c>
      <c r="E11" s="120" t="s">
        <v>240</v>
      </c>
      <c r="F11" s="94"/>
      <c r="G11" s="9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94"/>
    </row>
    <row r="12" spans="1:20" ht="23.1" customHeight="1">
      <c r="A12" s="100"/>
      <c r="B12" s="100"/>
      <c r="C12" s="104" t="s">
        <v>486</v>
      </c>
      <c r="D12" s="104" t="s">
        <v>486</v>
      </c>
      <c r="E12" s="106" t="s">
        <v>242</v>
      </c>
      <c r="F12" s="94"/>
      <c r="G12" s="94"/>
      <c r="H12" s="135">
        <v>1</v>
      </c>
      <c r="I12" s="135">
        <v>2</v>
      </c>
      <c r="J12" s="135">
        <v>3</v>
      </c>
      <c r="K12" s="136">
        <v>4</v>
      </c>
      <c r="L12" s="136">
        <v>5</v>
      </c>
      <c r="M12" s="136">
        <v>6</v>
      </c>
      <c r="N12" s="136">
        <v>7</v>
      </c>
      <c r="O12" s="136">
        <v>8</v>
      </c>
      <c r="P12" s="94">
        <v>9</v>
      </c>
      <c r="Q12" s="94">
        <v>10</v>
      </c>
      <c r="R12" s="94">
        <v>11</v>
      </c>
      <c r="S12" s="94">
        <v>12</v>
      </c>
      <c r="T12" s="94"/>
    </row>
    <row r="13" spans="1:20" ht="23.1" customHeight="1">
      <c r="A13" s="100"/>
      <c r="B13" s="100"/>
      <c r="C13" s="126" t="s">
        <v>381</v>
      </c>
      <c r="D13" s="127" t="s">
        <v>487</v>
      </c>
      <c r="E13" s="128" t="s">
        <v>244</v>
      </c>
      <c r="F13" s="94"/>
      <c r="G13" s="94"/>
      <c r="H13" s="134" t="s">
        <v>382</v>
      </c>
      <c r="I13" s="134" t="s">
        <v>382</v>
      </c>
      <c r="J13" s="134" t="s">
        <v>383</v>
      </c>
      <c r="K13" s="134" t="s">
        <v>383</v>
      </c>
      <c r="L13" s="134" t="s">
        <v>384</v>
      </c>
      <c r="M13" s="134" t="s">
        <v>384</v>
      </c>
      <c r="N13" s="134" t="s">
        <v>386</v>
      </c>
      <c r="O13" s="134" t="s">
        <v>386</v>
      </c>
      <c r="P13" s="134" t="s">
        <v>384</v>
      </c>
      <c r="Q13" s="134" t="s">
        <v>384</v>
      </c>
      <c r="R13" s="134" t="s">
        <v>383</v>
      </c>
      <c r="S13" s="134" t="s">
        <v>488</v>
      </c>
      <c r="T13" s="94"/>
    </row>
    <row r="14" spans="1:20" ht="23.1" customHeight="1">
      <c r="A14" s="100"/>
      <c r="B14" s="100"/>
      <c r="C14" s="126" t="s">
        <v>387</v>
      </c>
      <c r="D14" s="127" t="s">
        <v>387</v>
      </c>
      <c r="E14" s="128"/>
      <c r="F14" s="94"/>
      <c r="G14" s="94"/>
      <c r="H14" s="135" t="s">
        <v>365</v>
      </c>
      <c r="I14" s="135" t="s">
        <v>366</v>
      </c>
      <c r="J14" s="135" t="s">
        <v>366</v>
      </c>
      <c r="K14" s="135" t="s">
        <v>367</v>
      </c>
      <c r="L14" s="135" t="s">
        <v>368</v>
      </c>
      <c r="M14" s="135" t="s">
        <v>368</v>
      </c>
      <c r="N14" s="135" t="s">
        <v>369</v>
      </c>
      <c r="O14" s="135" t="s">
        <v>369</v>
      </c>
      <c r="P14" s="135" t="s">
        <v>368</v>
      </c>
      <c r="Q14" s="135" t="s">
        <v>368</v>
      </c>
      <c r="R14" s="135" t="s">
        <v>367</v>
      </c>
      <c r="S14" s="135" t="s">
        <v>366</v>
      </c>
      <c r="T14" s="94"/>
    </row>
    <row r="15" spans="1:20" ht="23.1" customHeight="1">
      <c r="A15" s="100"/>
      <c r="B15" s="100"/>
      <c r="C15" s="126"/>
      <c r="D15" s="127"/>
      <c r="E15" s="128"/>
      <c r="F15" s="94"/>
      <c r="G15" s="94"/>
      <c r="H15" s="135" t="s">
        <v>258</v>
      </c>
      <c r="I15" s="135" t="s">
        <v>258</v>
      </c>
      <c r="J15" s="135" t="s">
        <v>258</v>
      </c>
      <c r="K15" s="135" t="s">
        <v>258</v>
      </c>
      <c r="L15" s="135" t="s">
        <v>258</v>
      </c>
      <c r="M15" s="135" t="s">
        <v>258</v>
      </c>
      <c r="N15" s="135" t="s">
        <v>259</v>
      </c>
      <c r="O15" s="135" t="s">
        <v>259</v>
      </c>
      <c r="P15" s="135" t="s">
        <v>258</v>
      </c>
      <c r="Q15" s="135" t="s">
        <v>258</v>
      </c>
      <c r="R15" s="135" t="s">
        <v>258</v>
      </c>
      <c r="S15" s="135" t="s">
        <v>258</v>
      </c>
      <c r="T15" s="94"/>
    </row>
    <row r="16" spans="1:20" ht="23.1" customHeight="1">
      <c r="A16" s="100"/>
      <c r="B16" s="100"/>
      <c r="C16" s="146" t="str">
        <f>HLOOKUP($A$28,$H$36:$S$43,2)</f>
        <v>③６０００ｍビルドアップ　　２５分　　　　　</v>
      </c>
      <c r="D16" s="105" t="s">
        <v>390</v>
      </c>
      <c r="E16" s="106" t="s">
        <v>263</v>
      </c>
      <c r="F16" s="94"/>
      <c r="G16" s="94"/>
      <c r="H16" s="135" t="s">
        <v>391</v>
      </c>
      <c r="I16" s="135" t="s">
        <v>392</v>
      </c>
      <c r="J16" s="135" t="s">
        <v>393</v>
      </c>
      <c r="K16" s="135" t="s">
        <v>394</v>
      </c>
      <c r="L16" s="135" t="s">
        <v>395</v>
      </c>
      <c r="M16" s="135" t="s">
        <v>396</v>
      </c>
      <c r="N16" s="135" t="s">
        <v>397</v>
      </c>
      <c r="O16" s="135" t="s">
        <v>398</v>
      </c>
      <c r="P16" s="135" t="s">
        <v>396</v>
      </c>
      <c r="Q16" s="135" t="s">
        <v>395</v>
      </c>
      <c r="R16" s="135" t="s">
        <v>394</v>
      </c>
      <c r="S16" s="135" t="s">
        <v>393</v>
      </c>
      <c r="T16" s="94"/>
    </row>
    <row r="17" spans="1:19" ht="23.1" customHeight="1">
      <c r="A17" s="100"/>
      <c r="B17" s="100"/>
      <c r="C17" s="147" t="str">
        <f>HLOOKUP($A$28,$H$36:$S$43,3)</f>
        <v>※最初の2000ｍ　200m55秒</v>
      </c>
      <c r="D17" s="127" t="s">
        <v>400</v>
      </c>
      <c r="E17" s="128" t="s">
        <v>273</v>
      </c>
      <c r="F17" s="94"/>
      <c r="G17" s="94"/>
      <c r="H17" s="135" t="s">
        <v>401</v>
      </c>
      <c r="I17" s="135" t="s">
        <v>401</v>
      </c>
      <c r="J17" s="135" t="s">
        <v>401</v>
      </c>
      <c r="K17" s="135" t="s">
        <v>401</v>
      </c>
      <c r="L17" s="135" t="s">
        <v>401</v>
      </c>
      <c r="M17" s="135" t="s">
        <v>401</v>
      </c>
      <c r="N17" s="135" t="s">
        <v>401</v>
      </c>
      <c r="O17" s="135" t="s">
        <v>401</v>
      </c>
      <c r="P17" s="135" t="s">
        <v>401</v>
      </c>
      <c r="Q17" s="135" t="s">
        <v>401</v>
      </c>
      <c r="R17" s="135" t="s">
        <v>401</v>
      </c>
      <c r="S17" s="135" t="s">
        <v>401</v>
      </c>
    </row>
    <row r="18" spans="1:19" ht="23.1" customHeight="1">
      <c r="A18" s="100"/>
      <c r="B18" s="100"/>
      <c r="C18" s="147" t="str">
        <f>HLOOKUP($A$28,$H$36:$S$43,4)</f>
        <v>※次の2000ｍ　200m45秒</v>
      </c>
      <c r="D18" s="127" t="s">
        <v>403</v>
      </c>
      <c r="E18" s="128" t="s">
        <v>277</v>
      </c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</row>
    <row r="19" spans="1:19" ht="23.1" customHeight="1">
      <c r="A19" s="100"/>
      <c r="B19" s="100"/>
      <c r="C19" s="147" t="str">
        <f>HLOOKUP($A$28,$H$36:$S$43,5)</f>
        <v>※次の1000m　200m42秒</v>
      </c>
      <c r="D19" s="127" t="s">
        <v>457</v>
      </c>
      <c r="E19" s="128"/>
      <c r="F19" s="94"/>
      <c r="G19" s="9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</row>
    <row r="20" spans="1:19" ht="23.1" customHeight="1">
      <c r="A20" s="100"/>
      <c r="B20" s="100"/>
      <c r="C20" s="147" t="str">
        <f>HLOOKUP($A$28,$H$36:$S$43,6)</f>
        <v>※ラスト1000m　200m39秒</v>
      </c>
      <c r="D20" s="127" t="s">
        <v>458</v>
      </c>
      <c r="E20" s="128"/>
      <c r="F20" s="94"/>
      <c r="G20" s="94"/>
      <c r="H20" s="134">
        <v>1</v>
      </c>
      <c r="I20" s="134">
        <v>2</v>
      </c>
      <c r="J20" s="134">
        <v>3</v>
      </c>
      <c r="K20" s="134">
        <v>4</v>
      </c>
      <c r="L20" s="134">
        <v>5</v>
      </c>
      <c r="M20" s="134">
        <v>6</v>
      </c>
      <c r="N20" s="134">
        <v>7</v>
      </c>
      <c r="O20" s="134">
        <v>8</v>
      </c>
      <c r="P20" s="94">
        <v>9</v>
      </c>
      <c r="Q20" s="94">
        <v>10</v>
      </c>
      <c r="R20" s="94">
        <v>11</v>
      </c>
      <c r="S20" s="94">
        <v>12</v>
      </c>
    </row>
    <row r="21" spans="1:19" ht="23.1" customHeight="1">
      <c r="A21" s="100"/>
      <c r="B21" s="100"/>
      <c r="C21" s="147" t="str">
        <f>HLOOKUP($A$28,$H$36:$S$43,7)</f>
        <v>※ラスト1000mはフリーのスピード</v>
      </c>
      <c r="D21" s="127"/>
      <c r="E21" s="106" t="s">
        <v>285</v>
      </c>
      <c r="F21" s="94"/>
      <c r="G21" s="94"/>
      <c r="H21" s="134" t="s">
        <v>489</v>
      </c>
      <c r="I21" s="134" t="s">
        <v>489</v>
      </c>
      <c r="J21" s="134" t="s">
        <v>489</v>
      </c>
      <c r="K21" s="134" t="s">
        <v>489</v>
      </c>
      <c r="L21" s="134" t="s">
        <v>490</v>
      </c>
      <c r="M21" s="134" t="s">
        <v>490</v>
      </c>
      <c r="N21" s="134" t="s">
        <v>491</v>
      </c>
      <c r="O21" s="134" t="s">
        <v>491</v>
      </c>
      <c r="P21" s="134" t="s">
        <v>490</v>
      </c>
      <c r="Q21" s="134" t="s">
        <v>490</v>
      </c>
      <c r="R21" s="134" t="s">
        <v>489</v>
      </c>
      <c r="S21" s="134" t="s">
        <v>489</v>
      </c>
    </row>
    <row r="22" spans="1:19" ht="23.1" customHeight="1">
      <c r="A22" s="100"/>
      <c r="B22" s="100"/>
      <c r="C22" s="126"/>
      <c r="D22" s="148" t="str">
        <f>HLOOKUP($A$28,$H$2:$S$7,2)</f>
        <v>③１０００ｍ2本（８００ｍ種目）30分　　</v>
      </c>
      <c r="E22" s="128" t="s">
        <v>296</v>
      </c>
      <c r="F22" s="94"/>
      <c r="G22" s="94"/>
      <c r="H22" s="135" t="s">
        <v>365</v>
      </c>
      <c r="I22" s="135" t="s">
        <v>366</v>
      </c>
      <c r="J22" s="135" t="s">
        <v>366</v>
      </c>
      <c r="K22" s="135" t="s">
        <v>367</v>
      </c>
      <c r="L22" s="135" t="s">
        <v>492</v>
      </c>
      <c r="M22" s="135" t="s">
        <v>368</v>
      </c>
      <c r="N22" s="135" t="s">
        <v>369</v>
      </c>
      <c r="O22" s="135" t="s">
        <v>369</v>
      </c>
      <c r="P22" s="135" t="s">
        <v>368</v>
      </c>
      <c r="Q22" s="135" t="s">
        <v>492</v>
      </c>
      <c r="R22" s="135" t="s">
        <v>367</v>
      </c>
      <c r="S22" s="135" t="s">
        <v>366</v>
      </c>
    </row>
    <row r="23" spans="1:19" ht="23.1" customHeight="1">
      <c r="A23" s="100"/>
      <c r="B23" s="100"/>
      <c r="C23" s="126"/>
      <c r="D23" s="145" t="str">
        <f>HLOOKUP($A$28,$H$2:$S$7,3)</f>
        <v>※スピードは95％の速さ</v>
      </c>
      <c r="E23" s="128"/>
      <c r="F23" s="94"/>
      <c r="G23" s="94"/>
      <c r="H23" s="135" t="s">
        <v>205</v>
      </c>
      <c r="I23" s="135" t="s">
        <v>493</v>
      </c>
      <c r="J23" s="135" t="s">
        <v>205</v>
      </c>
      <c r="K23" s="135" t="s">
        <v>205</v>
      </c>
      <c r="L23" s="135" t="s">
        <v>205</v>
      </c>
      <c r="M23" s="135" t="s">
        <v>205</v>
      </c>
      <c r="N23" s="135" t="s">
        <v>258</v>
      </c>
      <c r="O23" s="135" t="s">
        <v>258</v>
      </c>
      <c r="P23" s="135" t="s">
        <v>205</v>
      </c>
      <c r="Q23" s="135" t="s">
        <v>205</v>
      </c>
      <c r="R23" s="135" t="s">
        <v>205</v>
      </c>
      <c r="S23" s="135" t="s">
        <v>205</v>
      </c>
    </row>
    <row r="24" spans="1:19" ht="23.1" customHeight="1">
      <c r="A24" s="100"/>
      <c r="B24" s="100"/>
      <c r="C24" s="104" t="s">
        <v>494</v>
      </c>
      <c r="D24" s="145" t="str">
        <f>HLOOKUP($A$28,$H$2:$S$7,4)</f>
        <v>※休息時間は13分</v>
      </c>
      <c r="E24" s="106" t="s">
        <v>308</v>
      </c>
      <c r="F24" s="94"/>
      <c r="G24" s="94"/>
      <c r="H24" s="135" t="s">
        <v>496</v>
      </c>
      <c r="I24" s="135" t="s">
        <v>497</v>
      </c>
      <c r="J24" s="135" t="s">
        <v>498</v>
      </c>
      <c r="K24" s="135" t="s">
        <v>499</v>
      </c>
      <c r="L24" s="135" t="s">
        <v>500</v>
      </c>
      <c r="M24" s="135" t="s">
        <v>501</v>
      </c>
      <c r="N24" s="135" t="s">
        <v>502</v>
      </c>
      <c r="O24" s="135" t="s">
        <v>503</v>
      </c>
      <c r="P24" s="135" t="s">
        <v>501</v>
      </c>
      <c r="Q24" s="135" t="s">
        <v>500</v>
      </c>
      <c r="R24" s="135" t="s">
        <v>499</v>
      </c>
      <c r="S24" s="135" t="s">
        <v>498</v>
      </c>
    </row>
    <row r="25" spans="1:19" ht="23.1" customHeight="1">
      <c r="A25" s="100"/>
      <c r="B25" s="100"/>
      <c r="C25" s="126" t="s">
        <v>504</v>
      </c>
      <c r="D25" s="145" t="str">
        <f>HLOOKUP($A$28,$H$2:$S$7,5)</f>
        <v>※例　男子２分５８秒女子３分１５秒</v>
      </c>
      <c r="E25" s="128" t="s">
        <v>317</v>
      </c>
      <c r="F25" s="94"/>
      <c r="G25" s="94"/>
      <c r="H25" s="135" t="s">
        <v>505</v>
      </c>
      <c r="I25" s="135" t="s">
        <v>505</v>
      </c>
      <c r="J25" s="135" t="s">
        <v>505</v>
      </c>
      <c r="K25" s="135" t="s">
        <v>505</v>
      </c>
      <c r="L25" s="135" t="s">
        <v>505</v>
      </c>
      <c r="M25" s="135" t="s">
        <v>505</v>
      </c>
      <c r="N25" s="135" t="s">
        <v>505</v>
      </c>
      <c r="O25" s="135" t="s">
        <v>505</v>
      </c>
      <c r="P25" s="135" t="s">
        <v>505</v>
      </c>
      <c r="Q25" s="135" t="s">
        <v>505</v>
      </c>
      <c r="R25" s="135" t="s">
        <v>505</v>
      </c>
      <c r="S25" s="135" t="s">
        <v>505</v>
      </c>
    </row>
    <row r="26" spans="1:19" ht="23.1" customHeight="1">
      <c r="A26" s="100"/>
      <c r="B26" s="100"/>
      <c r="C26" s="126" t="s">
        <v>506</v>
      </c>
      <c r="D26" s="145" t="str">
        <f>HLOOKUP($A$28,$H$2:$S$7,6)</f>
        <v>※スピード持続力養成</v>
      </c>
      <c r="E26" s="128" t="s">
        <v>319</v>
      </c>
      <c r="F26" s="94"/>
      <c r="G26" s="94"/>
      <c r="H26" s="135"/>
      <c r="I26" s="135"/>
      <c r="J26" s="94"/>
      <c r="K26" s="135"/>
      <c r="L26" s="135"/>
      <c r="M26" s="94"/>
      <c r="N26" s="94"/>
      <c r="O26" s="94"/>
      <c r="P26" s="94"/>
      <c r="Q26" s="135"/>
      <c r="R26" s="135"/>
      <c r="S26" s="94"/>
    </row>
    <row r="27" spans="1:19" ht="23.1" customHeight="1">
      <c r="A27" s="139" t="s">
        <v>15</v>
      </c>
      <c r="B27" s="100"/>
      <c r="C27" s="126" t="s">
        <v>507</v>
      </c>
      <c r="D27" s="127"/>
      <c r="E27" s="128"/>
      <c r="F27" s="94"/>
      <c r="G27" s="94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</row>
    <row r="28" spans="1:19" ht="23.1" customHeight="1">
      <c r="A28" s="463">
        <f>'9月の練習計画'!B1</f>
        <v>9</v>
      </c>
      <c r="B28" s="100"/>
      <c r="C28" s="126" t="s">
        <v>508</v>
      </c>
      <c r="D28" s="127"/>
      <c r="E28" s="128"/>
      <c r="F28" s="94"/>
      <c r="G28" s="94"/>
      <c r="H28" s="135"/>
      <c r="I28" s="135">
        <v>1</v>
      </c>
      <c r="J28" s="135">
        <v>2</v>
      </c>
      <c r="K28" s="135">
        <v>3</v>
      </c>
      <c r="L28" s="136">
        <v>4</v>
      </c>
      <c r="M28" s="136">
        <v>5</v>
      </c>
      <c r="N28" s="136">
        <v>7</v>
      </c>
      <c r="O28" s="136">
        <v>8</v>
      </c>
      <c r="P28" s="94">
        <v>9</v>
      </c>
      <c r="Q28" s="94">
        <v>10</v>
      </c>
      <c r="R28" s="94">
        <v>11</v>
      </c>
      <c r="S28" s="94">
        <v>12</v>
      </c>
    </row>
    <row r="29" spans="1:19" ht="23.1" customHeight="1">
      <c r="A29" s="100"/>
      <c r="B29" s="100"/>
      <c r="C29" s="126"/>
      <c r="D29" s="127"/>
      <c r="E29" s="128"/>
      <c r="F29" s="94"/>
      <c r="G29" s="94"/>
      <c r="H29" s="134" t="s">
        <v>509</v>
      </c>
      <c r="I29" s="134" t="s">
        <v>509</v>
      </c>
      <c r="J29" s="134" t="s">
        <v>509</v>
      </c>
      <c r="K29" s="134" t="s">
        <v>509</v>
      </c>
      <c r="L29" s="134" t="s">
        <v>509</v>
      </c>
      <c r="M29" s="134" t="s">
        <v>509</v>
      </c>
      <c r="N29" s="134" t="s">
        <v>509</v>
      </c>
      <c r="O29" s="134" t="s">
        <v>509</v>
      </c>
      <c r="P29" s="134" t="s">
        <v>509</v>
      </c>
      <c r="Q29" s="134" t="s">
        <v>509</v>
      </c>
      <c r="R29" s="134" t="s">
        <v>509</v>
      </c>
      <c r="S29" s="134" t="s">
        <v>509</v>
      </c>
    </row>
    <row r="30" spans="1:19" ht="23.1" customHeight="1">
      <c r="A30" s="100"/>
      <c r="B30" s="100"/>
      <c r="C30" s="126"/>
      <c r="D30" s="127"/>
      <c r="E30" s="128"/>
      <c r="F30" s="94"/>
      <c r="G30" s="94"/>
      <c r="H30" s="135" t="s">
        <v>510</v>
      </c>
      <c r="I30" s="135" t="s">
        <v>510</v>
      </c>
      <c r="J30" s="135" t="s">
        <v>510</v>
      </c>
      <c r="K30" s="135" t="s">
        <v>510</v>
      </c>
      <c r="L30" s="135" t="s">
        <v>510</v>
      </c>
      <c r="M30" s="135" t="s">
        <v>510</v>
      </c>
      <c r="N30" s="135" t="s">
        <v>510</v>
      </c>
      <c r="O30" s="135" t="s">
        <v>510</v>
      </c>
      <c r="P30" s="135" t="s">
        <v>510</v>
      </c>
      <c r="Q30" s="135" t="s">
        <v>510</v>
      </c>
      <c r="R30" s="135" t="s">
        <v>510</v>
      </c>
      <c r="S30" s="135" t="s">
        <v>510</v>
      </c>
    </row>
    <row r="31" spans="1:19" ht="23.1" customHeight="1">
      <c r="A31" s="100"/>
      <c r="B31" s="100"/>
      <c r="C31" s="126"/>
      <c r="D31" s="127"/>
      <c r="E31" s="128"/>
      <c r="F31" s="94"/>
      <c r="G31" s="94"/>
      <c r="H31" s="135" t="s">
        <v>511</v>
      </c>
      <c r="I31" s="135" t="s">
        <v>511</v>
      </c>
      <c r="J31" s="135" t="s">
        <v>511</v>
      </c>
      <c r="K31" s="135" t="s">
        <v>511</v>
      </c>
      <c r="L31" s="135" t="s">
        <v>511</v>
      </c>
      <c r="M31" s="135" t="s">
        <v>511</v>
      </c>
      <c r="N31" s="135" t="s">
        <v>511</v>
      </c>
      <c r="O31" s="135" t="s">
        <v>511</v>
      </c>
      <c r="P31" s="135" t="s">
        <v>511</v>
      </c>
      <c r="Q31" s="135" t="s">
        <v>511</v>
      </c>
      <c r="R31" s="135" t="s">
        <v>511</v>
      </c>
      <c r="S31" s="135" t="s">
        <v>511</v>
      </c>
    </row>
    <row r="32" spans="1:19" ht="23.1" customHeight="1">
      <c r="A32" s="100"/>
      <c r="B32" s="100"/>
      <c r="C32" s="104" t="s">
        <v>512</v>
      </c>
      <c r="D32" s="105" t="s">
        <v>513</v>
      </c>
      <c r="E32" s="106" t="s">
        <v>513</v>
      </c>
      <c r="F32" s="94"/>
      <c r="G32" s="94"/>
      <c r="H32" s="135" t="s">
        <v>514</v>
      </c>
      <c r="I32" s="135" t="s">
        <v>514</v>
      </c>
      <c r="J32" s="135" t="s">
        <v>514</v>
      </c>
      <c r="K32" s="135" t="s">
        <v>514</v>
      </c>
      <c r="L32" s="135" t="s">
        <v>514</v>
      </c>
      <c r="M32" s="135" t="s">
        <v>514</v>
      </c>
      <c r="N32" s="135" t="s">
        <v>514</v>
      </c>
      <c r="O32" s="135" t="s">
        <v>514</v>
      </c>
      <c r="P32" s="135" t="s">
        <v>514</v>
      </c>
      <c r="Q32" s="135" t="s">
        <v>514</v>
      </c>
      <c r="R32" s="135" t="s">
        <v>514</v>
      </c>
      <c r="S32" s="135" t="s">
        <v>514</v>
      </c>
    </row>
    <row r="33" spans="1:19" ht="23.1" customHeight="1">
      <c r="A33" s="100"/>
      <c r="B33" s="100"/>
      <c r="C33" s="126" t="s">
        <v>515</v>
      </c>
      <c r="D33" s="127" t="s">
        <v>516</v>
      </c>
      <c r="E33" s="128" t="s">
        <v>516</v>
      </c>
      <c r="F33" s="94"/>
      <c r="G33" s="94"/>
      <c r="H33" s="135" t="s">
        <v>505</v>
      </c>
      <c r="I33" s="135" t="s">
        <v>505</v>
      </c>
      <c r="J33" s="135" t="s">
        <v>505</v>
      </c>
      <c r="K33" s="135" t="s">
        <v>505</v>
      </c>
      <c r="L33" s="135" t="s">
        <v>505</v>
      </c>
      <c r="M33" s="135" t="s">
        <v>505</v>
      </c>
      <c r="N33" s="135" t="s">
        <v>505</v>
      </c>
      <c r="O33" s="135" t="s">
        <v>505</v>
      </c>
      <c r="P33" s="135" t="s">
        <v>505</v>
      </c>
      <c r="Q33" s="135" t="s">
        <v>505</v>
      </c>
      <c r="R33" s="135" t="s">
        <v>505</v>
      </c>
      <c r="S33" s="135" t="s">
        <v>505</v>
      </c>
    </row>
    <row r="34" spans="1:19" ht="23.1" customHeight="1">
      <c r="A34" s="100"/>
      <c r="B34" s="100"/>
      <c r="C34" s="126" t="s">
        <v>517</v>
      </c>
      <c r="D34" s="132" t="s">
        <v>518</v>
      </c>
      <c r="E34" s="128" t="s">
        <v>518</v>
      </c>
      <c r="F34" s="94"/>
      <c r="G34" s="94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</row>
    <row r="35" spans="1:19" ht="23.1" customHeight="1">
      <c r="A35" s="100"/>
      <c r="B35" s="100"/>
      <c r="C35" s="104"/>
      <c r="D35" s="124"/>
      <c r="E35" s="128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</row>
    <row r="36" spans="1:19" ht="23.1" customHeight="1" thickBot="1">
      <c r="A36" s="100"/>
      <c r="B36" s="100"/>
      <c r="C36" s="129"/>
      <c r="D36" s="137"/>
      <c r="E36" s="131"/>
      <c r="F36" s="94"/>
      <c r="G36" s="94"/>
      <c r="H36" s="94">
        <v>1</v>
      </c>
      <c r="I36" s="94">
        <v>2</v>
      </c>
      <c r="J36" s="94">
        <v>3</v>
      </c>
      <c r="K36" s="94">
        <v>4</v>
      </c>
      <c r="L36" s="94">
        <v>5</v>
      </c>
      <c r="M36" s="94">
        <v>6</v>
      </c>
      <c r="N36" s="94">
        <v>7</v>
      </c>
      <c r="O36" s="94">
        <v>8</v>
      </c>
      <c r="P36" s="94">
        <v>9</v>
      </c>
      <c r="Q36" s="94">
        <v>10</v>
      </c>
      <c r="R36" s="94">
        <v>11</v>
      </c>
      <c r="S36" s="94">
        <v>12</v>
      </c>
    </row>
    <row r="37" spans="1:19" ht="23.1" customHeight="1" thickTop="1" thickBot="1">
      <c r="A37" s="94"/>
      <c r="B37" s="94"/>
      <c r="C37" s="94"/>
      <c r="D37" s="94"/>
      <c r="E37" s="94"/>
      <c r="F37" s="94"/>
      <c r="G37" s="94"/>
      <c r="H37" s="134" t="s">
        <v>442</v>
      </c>
      <c r="I37" s="134" t="s">
        <v>442</v>
      </c>
      <c r="J37" s="134" t="s">
        <v>442</v>
      </c>
      <c r="K37" s="134" t="s">
        <v>442</v>
      </c>
      <c r="L37" s="134" t="s">
        <v>442</v>
      </c>
      <c r="M37" s="134" t="s">
        <v>442</v>
      </c>
      <c r="N37" s="134" t="s">
        <v>442</v>
      </c>
      <c r="O37" s="134" t="s">
        <v>442</v>
      </c>
      <c r="P37" s="134" t="s">
        <v>442</v>
      </c>
      <c r="Q37" s="134" t="s">
        <v>442</v>
      </c>
      <c r="R37" s="134" t="s">
        <v>442</v>
      </c>
      <c r="S37" s="134" t="s">
        <v>442</v>
      </c>
    </row>
    <row r="38" spans="1:19" ht="23.1" customHeight="1" thickTop="1" thickBot="1">
      <c r="A38" s="101"/>
      <c r="B38" s="101"/>
      <c r="C38" s="121" t="s">
        <v>327</v>
      </c>
      <c r="D38" s="122" t="s">
        <v>328</v>
      </c>
      <c r="E38" s="123" t="s">
        <v>329</v>
      </c>
      <c r="F38" s="94"/>
      <c r="G38" s="94"/>
      <c r="H38" s="135" t="s">
        <v>443</v>
      </c>
      <c r="I38" s="135" t="s">
        <v>443</v>
      </c>
      <c r="J38" s="135" t="s">
        <v>443</v>
      </c>
      <c r="K38" s="135" t="s">
        <v>443</v>
      </c>
      <c r="L38" s="135" t="s">
        <v>443</v>
      </c>
      <c r="M38" s="135" t="s">
        <v>443</v>
      </c>
      <c r="N38" s="135" t="s">
        <v>443</v>
      </c>
      <c r="O38" s="135" t="s">
        <v>443</v>
      </c>
      <c r="P38" s="135" t="s">
        <v>443</v>
      </c>
      <c r="Q38" s="135" t="s">
        <v>443</v>
      </c>
      <c r="R38" s="135" t="s">
        <v>443</v>
      </c>
      <c r="S38" s="135" t="s">
        <v>443</v>
      </c>
    </row>
    <row r="39" spans="1:19" ht="23.1" customHeight="1">
      <c r="A39" s="100"/>
      <c r="B39" s="100"/>
      <c r="C39" s="104" t="s">
        <v>486</v>
      </c>
      <c r="D39" s="104" t="s">
        <v>486</v>
      </c>
      <c r="E39" s="106" t="s">
        <v>519</v>
      </c>
      <c r="F39" s="94"/>
      <c r="G39" s="94"/>
      <c r="H39" s="135" t="s">
        <v>445</v>
      </c>
      <c r="I39" s="135" t="s">
        <v>446</v>
      </c>
      <c r="J39" s="135" t="s">
        <v>447</v>
      </c>
      <c r="K39" s="135" t="s">
        <v>447</v>
      </c>
      <c r="L39" s="135" t="s">
        <v>447</v>
      </c>
      <c r="M39" s="135" t="s">
        <v>447</v>
      </c>
      <c r="N39" s="135" t="s">
        <v>447</v>
      </c>
      <c r="O39" s="135" t="s">
        <v>447</v>
      </c>
      <c r="P39" s="135" t="s">
        <v>447</v>
      </c>
      <c r="Q39" s="135" t="s">
        <v>447</v>
      </c>
      <c r="R39" s="135" t="s">
        <v>447</v>
      </c>
      <c r="S39" s="135" t="s">
        <v>447</v>
      </c>
    </row>
    <row r="40" spans="1:19" ht="23.1" customHeight="1">
      <c r="A40" s="100"/>
      <c r="B40" s="100"/>
      <c r="C40" s="126" t="s">
        <v>243</v>
      </c>
      <c r="D40" s="127" t="s">
        <v>243</v>
      </c>
      <c r="E40" s="153" t="s">
        <v>321</v>
      </c>
      <c r="F40" s="94"/>
      <c r="G40" s="94"/>
      <c r="H40" s="135" t="s">
        <v>448</v>
      </c>
      <c r="I40" s="135" t="s">
        <v>449</v>
      </c>
      <c r="J40" s="135" t="s">
        <v>450</v>
      </c>
      <c r="K40" s="135" t="s">
        <v>450</v>
      </c>
      <c r="L40" s="135" t="s">
        <v>450</v>
      </c>
      <c r="M40" s="135" t="s">
        <v>450</v>
      </c>
      <c r="N40" s="135" t="s">
        <v>450</v>
      </c>
      <c r="O40" s="135" t="s">
        <v>450</v>
      </c>
      <c r="P40" s="135" t="s">
        <v>450</v>
      </c>
      <c r="Q40" s="135" t="s">
        <v>450</v>
      </c>
      <c r="R40" s="135" t="s">
        <v>450</v>
      </c>
      <c r="S40" s="135" t="s">
        <v>450</v>
      </c>
    </row>
    <row r="41" spans="1:19" ht="23.1" customHeight="1">
      <c r="A41" s="100"/>
      <c r="B41" s="100"/>
      <c r="C41" s="138" t="s">
        <v>255</v>
      </c>
      <c r="D41" s="127" t="s">
        <v>255</v>
      </c>
      <c r="E41" s="128" t="s">
        <v>351</v>
      </c>
      <c r="F41" s="94"/>
      <c r="G41" s="94"/>
      <c r="H41" s="136" t="s">
        <v>451</v>
      </c>
      <c r="I41" s="136" t="s">
        <v>452</v>
      </c>
      <c r="J41" s="136" t="s">
        <v>453</v>
      </c>
      <c r="K41" s="136" t="s">
        <v>453</v>
      </c>
      <c r="L41" s="136" t="s">
        <v>453</v>
      </c>
      <c r="M41" s="136" t="s">
        <v>453</v>
      </c>
      <c r="N41" s="136" t="s">
        <v>453</v>
      </c>
      <c r="O41" s="136" t="s">
        <v>453</v>
      </c>
      <c r="P41" s="136" t="s">
        <v>453</v>
      </c>
      <c r="Q41" s="136" t="s">
        <v>453</v>
      </c>
      <c r="R41" s="136" t="s">
        <v>453</v>
      </c>
      <c r="S41" s="136" t="s">
        <v>453</v>
      </c>
    </row>
    <row r="42" spans="1:19" ht="23.1" customHeight="1">
      <c r="A42" s="100"/>
      <c r="B42" s="100"/>
      <c r="C42" s="126"/>
      <c r="D42" s="127"/>
      <c r="E42" s="128" t="s">
        <v>353</v>
      </c>
      <c r="F42" s="94"/>
      <c r="G42" s="94"/>
      <c r="H42" s="135" t="s">
        <v>454</v>
      </c>
      <c r="I42" s="135" t="s">
        <v>454</v>
      </c>
      <c r="J42" s="135" t="s">
        <v>454</v>
      </c>
      <c r="K42" s="135" t="s">
        <v>454</v>
      </c>
      <c r="L42" s="135" t="s">
        <v>454</v>
      </c>
      <c r="M42" s="135" t="s">
        <v>454</v>
      </c>
      <c r="N42" s="135" t="s">
        <v>454</v>
      </c>
      <c r="O42" s="135" t="s">
        <v>454</v>
      </c>
      <c r="P42" s="135" t="s">
        <v>454</v>
      </c>
      <c r="Q42" s="135" t="s">
        <v>454</v>
      </c>
      <c r="R42" s="135" t="s">
        <v>454</v>
      </c>
      <c r="S42" s="135" t="s">
        <v>454</v>
      </c>
    </row>
    <row r="43" spans="1:19" ht="23.1" customHeight="1">
      <c r="A43" s="100"/>
      <c r="B43" s="100"/>
      <c r="C43" s="104" t="s">
        <v>520</v>
      </c>
      <c r="D43" s="105" t="s">
        <v>520</v>
      </c>
      <c r="E43" s="128" t="s">
        <v>355</v>
      </c>
      <c r="F43" s="94"/>
      <c r="G43" s="94"/>
      <c r="H43" s="136" t="s">
        <v>455</v>
      </c>
      <c r="I43" s="136" t="s">
        <v>455</v>
      </c>
      <c r="J43" s="136" t="s">
        <v>455</v>
      </c>
      <c r="K43" s="136" t="s">
        <v>455</v>
      </c>
      <c r="L43" s="136" t="s">
        <v>455</v>
      </c>
      <c r="M43" s="136" t="s">
        <v>455</v>
      </c>
      <c r="N43" s="136" t="s">
        <v>455</v>
      </c>
      <c r="O43" s="136" t="s">
        <v>455</v>
      </c>
      <c r="P43" s="136" t="s">
        <v>455</v>
      </c>
      <c r="Q43" s="136" t="s">
        <v>455</v>
      </c>
      <c r="R43" s="136" t="s">
        <v>455</v>
      </c>
      <c r="S43" s="136" t="s">
        <v>455</v>
      </c>
    </row>
    <row r="44" spans="1:19" ht="23.1" customHeight="1">
      <c r="A44" s="100"/>
      <c r="B44" s="100"/>
      <c r="C44" s="126" t="s">
        <v>521</v>
      </c>
      <c r="D44" s="127" t="s">
        <v>521</v>
      </c>
      <c r="E44" s="154" t="s">
        <v>322</v>
      </c>
      <c r="F44" s="94"/>
      <c r="G44" s="94"/>
      <c r="H44" s="135">
        <v>1</v>
      </c>
      <c r="I44" s="135">
        <v>2</v>
      </c>
      <c r="J44" s="135">
        <v>3</v>
      </c>
      <c r="K44" s="136">
        <v>4</v>
      </c>
      <c r="L44" s="136">
        <v>5</v>
      </c>
      <c r="M44" s="136">
        <v>6</v>
      </c>
      <c r="N44" s="136">
        <v>7</v>
      </c>
      <c r="O44" s="136">
        <v>8</v>
      </c>
      <c r="P44" s="94">
        <v>9</v>
      </c>
      <c r="Q44" s="94">
        <v>10</v>
      </c>
      <c r="R44" s="94">
        <v>11</v>
      </c>
      <c r="S44" s="94">
        <v>12</v>
      </c>
    </row>
    <row r="45" spans="1:19" ht="23.1" customHeight="1">
      <c r="A45" s="100"/>
      <c r="B45" s="100"/>
      <c r="C45" s="126" t="s">
        <v>522</v>
      </c>
      <c r="D45" s="133" t="s">
        <v>522</v>
      </c>
      <c r="E45" s="149" t="str">
        <f>HLOOKUP($A$55,$H$2:$T$7,2)</f>
        <v>③１０００ｍ3本（８００ｍ種目）２５分　　　　　</v>
      </c>
      <c r="F45" s="94"/>
      <c r="G45" s="94"/>
      <c r="H45" s="134" t="s">
        <v>456</v>
      </c>
      <c r="I45" s="134" t="s">
        <v>456</v>
      </c>
      <c r="J45" s="134" t="s">
        <v>456</v>
      </c>
      <c r="K45" s="134" t="s">
        <v>456</v>
      </c>
      <c r="L45" s="134" t="s">
        <v>456</v>
      </c>
      <c r="M45" s="134" t="s">
        <v>456</v>
      </c>
      <c r="N45" s="134" t="s">
        <v>456</v>
      </c>
      <c r="O45" s="134" t="s">
        <v>456</v>
      </c>
      <c r="P45" s="134" t="s">
        <v>456</v>
      </c>
      <c r="Q45" s="134" t="s">
        <v>456</v>
      </c>
      <c r="R45" s="134" t="s">
        <v>456</v>
      </c>
      <c r="S45" s="134" t="s">
        <v>456</v>
      </c>
    </row>
    <row r="46" spans="1:19" ht="23.1" customHeight="1">
      <c r="A46" s="100"/>
      <c r="B46" s="100"/>
      <c r="C46" s="126" t="s">
        <v>457</v>
      </c>
      <c r="D46" s="133" t="s">
        <v>457</v>
      </c>
      <c r="E46" s="150" t="str">
        <f>HLOOKUP($A$55,$H$2:$T$7,3)</f>
        <v>※スピードは95％の速さ</v>
      </c>
      <c r="F46" s="94"/>
      <c r="G46" s="94"/>
      <c r="H46" s="135" t="s">
        <v>207</v>
      </c>
      <c r="I46" s="135" t="s">
        <v>207</v>
      </c>
      <c r="J46" s="135" t="s">
        <v>207</v>
      </c>
      <c r="K46" s="135" t="s">
        <v>207</v>
      </c>
      <c r="L46" s="135" t="s">
        <v>207</v>
      </c>
      <c r="M46" s="135" t="s">
        <v>207</v>
      </c>
      <c r="N46" s="135" t="s">
        <v>207</v>
      </c>
      <c r="O46" s="135" t="s">
        <v>207</v>
      </c>
      <c r="P46" s="135" t="s">
        <v>207</v>
      </c>
      <c r="Q46" s="135" t="s">
        <v>207</v>
      </c>
      <c r="R46" s="135" t="s">
        <v>207</v>
      </c>
      <c r="S46" s="135" t="s">
        <v>207</v>
      </c>
    </row>
    <row r="47" spans="1:19" ht="23.1" customHeight="1">
      <c r="A47" s="100"/>
      <c r="B47" s="100"/>
      <c r="C47" s="126" t="s">
        <v>458</v>
      </c>
      <c r="D47" s="133" t="s">
        <v>458</v>
      </c>
      <c r="E47" s="150" t="str">
        <f>HLOOKUP($A$55,$H$2:$T$7,4)</f>
        <v>※休息時間は10分</v>
      </c>
      <c r="F47" s="94"/>
      <c r="G47" s="94"/>
      <c r="H47" s="135" t="s">
        <v>459</v>
      </c>
      <c r="I47" s="135" t="s">
        <v>459</v>
      </c>
      <c r="J47" s="135" t="s">
        <v>459</v>
      </c>
      <c r="K47" s="135" t="s">
        <v>459</v>
      </c>
      <c r="L47" s="135" t="s">
        <v>459</v>
      </c>
      <c r="M47" s="135" t="s">
        <v>459</v>
      </c>
      <c r="N47" s="135" t="s">
        <v>459</v>
      </c>
      <c r="O47" s="135" t="s">
        <v>459</v>
      </c>
      <c r="P47" s="135" t="s">
        <v>459</v>
      </c>
      <c r="Q47" s="135" t="s">
        <v>459</v>
      </c>
      <c r="R47" s="135" t="s">
        <v>459</v>
      </c>
      <c r="S47" s="135" t="s">
        <v>459</v>
      </c>
    </row>
    <row r="48" spans="1:19" ht="23.1" customHeight="1">
      <c r="A48" s="100"/>
      <c r="B48" s="100"/>
      <c r="C48" s="126"/>
      <c r="D48" s="133"/>
      <c r="E48" s="150" t="str">
        <f>HLOOKUP($A$55,$H$2:$T$7,5)</f>
        <v>※例　男子３分００秒女子３分２０秒</v>
      </c>
      <c r="F48" s="94"/>
      <c r="G48" s="94"/>
      <c r="H48" s="135" t="s">
        <v>460</v>
      </c>
      <c r="I48" s="135" t="s">
        <v>461</v>
      </c>
      <c r="J48" s="135" t="s">
        <v>462</v>
      </c>
      <c r="K48" s="135" t="s">
        <v>462</v>
      </c>
      <c r="L48" s="135" t="s">
        <v>462</v>
      </c>
      <c r="M48" s="135" t="s">
        <v>462</v>
      </c>
      <c r="N48" s="135" t="s">
        <v>463</v>
      </c>
      <c r="O48" s="135" t="s">
        <v>463</v>
      </c>
      <c r="P48" s="135" t="s">
        <v>462</v>
      </c>
      <c r="Q48" s="135" t="s">
        <v>462</v>
      </c>
      <c r="R48" s="135" t="s">
        <v>462</v>
      </c>
      <c r="S48" s="135" t="s">
        <v>462</v>
      </c>
    </row>
    <row r="49" spans="1:19" ht="23.1" customHeight="1">
      <c r="A49" s="100"/>
      <c r="B49" s="100"/>
      <c r="C49" s="143" t="str">
        <f>HLOOKUP($A$28,$H$12:$S$17,2)</f>
        <v>③６００ｍ３本     ２５分</v>
      </c>
      <c r="D49" s="151" t="str">
        <f>HLOOKUP($A$55,$H$20:$S$25,2)</f>
        <v>③３００ｍ４本（８００ｍ）２５分　　　　　</v>
      </c>
      <c r="E49" s="150" t="str">
        <f>HLOOKUP($A$55,$H$2:$T$7,6)</f>
        <v>※スピード持続力養成</v>
      </c>
      <c r="F49" s="94"/>
      <c r="G49" s="94"/>
      <c r="H49" s="135" t="s">
        <v>523</v>
      </c>
      <c r="I49" s="135" t="s">
        <v>524</v>
      </c>
      <c r="J49" s="135" t="s">
        <v>525</v>
      </c>
      <c r="K49" s="135" t="s">
        <v>525</v>
      </c>
      <c r="L49" s="135" t="s">
        <v>525</v>
      </c>
      <c r="M49" s="135" t="s">
        <v>525</v>
      </c>
      <c r="N49" s="135" t="s">
        <v>526</v>
      </c>
      <c r="O49" s="135" t="s">
        <v>526</v>
      </c>
      <c r="P49" s="135" t="s">
        <v>525</v>
      </c>
      <c r="Q49" s="135" t="s">
        <v>525</v>
      </c>
      <c r="R49" s="135" t="s">
        <v>525</v>
      </c>
      <c r="S49" s="135" t="s">
        <v>525</v>
      </c>
    </row>
    <row r="50" spans="1:19" ht="23.1" customHeight="1">
      <c r="A50" s="100"/>
      <c r="B50" s="100"/>
      <c r="C50" s="144" t="str">
        <f>HLOOKUP($A$28,$H$12:$S$17,3)</f>
        <v>※スピードは95％の速さ</v>
      </c>
      <c r="D50" s="152" t="str">
        <f>HLOOKUP($A$55,$H$20:$S$25,3)</f>
        <v>※スピードは90％の速さ</v>
      </c>
      <c r="E50" s="128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</row>
    <row r="51" spans="1:19" ht="23.1" customHeight="1">
      <c r="A51" s="100"/>
      <c r="B51" s="100"/>
      <c r="C51" s="144" t="str">
        <f>HLOOKUP($A$28,$H$12:$S$17,4)</f>
        <v>※休息時間は７分</v>
      </c>
      <c r="D51" s="152" t="str">
        <f>HLOOKUP($A$55,$H$20:$S$25,4)</f>
        <v>※休息時間は５分</v>
      </c>
      <c r="E51" s="106" t="s">
        <v>527</v>
      </c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</row>
    <row r="52" spans="1:19" ht="23.1" customHeight="1">
      <c r="A52" s="100"/>
      <c r="B52" s="100"/>
      <c r="C52" s="144" t="str">
        <f>HLOOKUP($A$28,$H$12:$S$17,5)</f>
        <v>※例　男子１分３５秒女子１分４５秒</v>
      </c>
      <c r="D52" s="152" t="str">
        <f>HLOOKUP($A$55,$H$20:$S$25,5)</f>
        <v>※例　男子５２秒０女子５５秒０</v>
      </c>
      <c r="E52" s="128" t="s">
        <v>510</v>
      </c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</row>
    <row r="53" spans="1:19" ht="23.1" customHeight="1">
      <c r="A53" s="100"/>
      <c r="B53" s="100"/>
      <c r="C53" s="144" t="str">
        <f>HLOOKUP($A$28,$H$12:$S$17,6)</f>
        <v>※速いスピードでの持続力の養成</v>
      </c>
      <c r="D53" s="152" t="str">
        <f>HLOOKUP($A$55,$H$20:$S$25,6)</f>
        <v>※最大のスピードで走る力の養成</v>
      </c>
      <c r="E53" s="128" t="s">
        <v>511</v>
      </c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</row>
    <row r="54" spans="1:19" ht="23.1" customHeight="1">
      <c r="A54" s="140" t="s">
        <v>471</v>
      </c>
      <c r="B54" s="100"/>
      <c r="C54" s="104"/>
      <c r="D54" s="133"/>
      <c r="E54" s="128" t="s">
        <v>514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</row>
    <row r="55" spans="1:19" ht="23.1" customHeight="1">
      <c r="A55" s="141">
        <f>A28+1</f>
        <v>10</v>
      </c>
      <c r="B55" s="100"/>
      <c r="C55" s="126"/>
      <c r="D55" s="132"/>
      <c r="E55" s="128"/>
      <c r="F55" s="94"/>
      <c r="G55" s="94"/>
      <c r="H55" s="94" t="s">
        <v>941</v>
      </c>
      <c r="I55" s="94" t="s">
        <v>942</v>
      </c>
      <c r="J55" s="94"/>
      <c r="K55" s="94"/>
      <c r="L55" s="94"/>
      <c r="M55" s="94"/>
      <c r="N55" s="94"/>
      <c r="O55" s="94"/>
      <c r="P55" s="94"/>
      <c r="Q55" s="94"/>
      <c r="R55" s="94"/>
      <c r="S55" s="94"/>
    </row>
    <row r="56" spans="1:19" ht="23.1" customHeight="1">
      <c r="A56" s="100"/>
      <c r="B56" s="100"/>
      <c r="C56" s="126"/>
      <c r="D56" s="132"/>
      <c r="E56" s="128"/>
      <c r="F56" s="94"/>
      <c r="G56" s="94"/>
      <c r="H56" s="94" t="s">
        <v>71</v>
      </c>
      <c r="I56" s="94" t="s">
        <v>121</v>
      </c>
      <c r="J56" s="94"/>
      <c r="K56" s="94"/>
      <c r="L56" s="94"/>
      <c r="M56" s="94"/>
      <c r="N56" s="94"/>
      <c r="O56" s="94"/>
      <c r="P56" s="94"/>
      <c r="Q56" s="94"/>
      <c r="R56" s="94"/>
      <c r="S56" s="94"/>
    </row>
    <row r="57" spans="1:19" ht="23.1" customHeight="1">
      <c r="A57" s="100"/>
      <c r="B57" s="100"/>
      <c r="C57" s="126"/>
      <c r="D57" s="132"/>
      <c r="E57" s="128"/>
      <c r="F57" s="94"/>
      <c r="G57" s="94"/>
      <c r="H57" s="94" t="s">
        <v>79</v>
      </c>
      <c r="I57" s="94" t="s">
        <v>943</v>
      </c>
      <c r="J57" s="94"/>
      <c r="K57" s="94"/>
      <c r="L57" s="94"/>
      <c r="M57" s="94"/>
      <c r="N57" s="94"/>
      <c r="O57" s="94"/>
      <c r="P57" s="94"/>
      <c r="Q57" s="94"/>
      <c r="R57" s="94"/>
      <c r="S57" s="94"/>
    </row>
    <row r="58" spans="1:19" ht="23.1" customHeight="1">
      <c r="A58" s="100"/>
      <c r="B58" s="100"/>
      <c r="C58" s="126"/>
      <c r="D58" s="132"/>
      <c r="E58" s="128"/>
      <c r="F58" s="94"/>
      <c r="G58" s="94"/>
      <c r="H58" s="94" t="s">
        <v>90</v>
      </c>
      <c r="I58" s="94" t="s">
        <v>56</v>
      </c>
      <c r="J58" s="94"/>
      <c r="K58" s="94"/>
      <c r="L58" s="94"/>
      <c r="M58" s="94"/>
      <c r="N58" s="94"/>
      <c r="O58" s="94"/>
      <c r="P58" s="94"/>
      <c r="Q58" s="94"/>
      <c r="R58" s="94"/>
      <c r="S58" s="94"/>
    </row>
    <row r="59" spans="1:19" ht="23.1" customHeight="1">
      <c r="A59" s="100"/>
      <c r="B59" s="100"/>
      <c r="C59" s="104" t="s">
        <v>513</v>
      </c>
      <c r="D59" s="124" t="s">
        <v>513</v>
      </c>
      <c r="E59" s="106" t="s">
        <v>513</v>
      </c>
      <c r="F59" s="94"/>
      <c r="G59" s="94"/>
      <c r="H59" s="94" t="s">
        <v>92</v>
      </c>
      <c r="I59" s="94" t="s">
        <v>944</v>
      </c>
      <c r="J59" s="94"/>
      <c r="K59" s="94"/>
      <c r="L59" s="94"/>
      <c r="M59" s="94"/>
      <c r="N59" s="94"/>
      <c r="O59" s="94"/>
      <c r="P59" s="94"/>
      <c r="Q59" s="94"/>
      <c r="R59" s="94"/>
      <c r="S59" s="94"/>
    </row>
    <row r="60" spans="1:19" ht="23.1" customHeight="1">
      <c r="A60" s="100"/>
      <c r="B60" s="100"/>
      <c r="C60" s="126" t="s">
        <v>516</v>
      </c>
      <c r="D60" s="132" t="s">
        <v>516</v>
      </c>
      <c r="E60" s="128" t="s">
        <v>516</v>
      </c>
      <c r="F60" s="94"/>
      <c r="G60" s="94"/>
      <c r="H60" s="94" t="s">
        <v>29</v>
      </c>
      <c r="I60" s="94" t="s">
        <v>945</v>
      </c>
      <c r="J60" s="94"/>
      <c r="K60" s="94"/>
      <c r="L60" s="94"/>
      <c r="M60" s="94"/>
      <c r="N60" s="94"/>
      <c r="O60" s="94"/>
      <c r="P60" s="94"/>
      <c r="Q60" s="94"/>
      <c r="R60" s="94"/>
      <c r="S60" s="94"/>
    </row>
    <row r="61" spans="1:19" ht="23.1" customHeight="1">
      <c r="A61" s="100"/>
      <c r="B61" s="100"/>
      <c r="C61" s="126" t="s">
        <v>518</v>
      </c>
      <c r="D61" s="127" t="s">
        <v>518</v>
      </c>
      <c r="E61" s="128" t="s">
        <v>518</v>
      </c>
      <c r="F61" s="94"/>
      <c r="G61" s="94"/>
      <c r="H61" s="94" t="s">
        <v>44</v>
      </c>
      <c r="I61" s="94" t="s">
        <v>946</v>
      </c>
      <c r="J61" s="94"/>
      <c r="K61" s="94"/>
      <c r="L61" s="94"/>
      <c r="M61" s="94"/>
      <c r="N61" s="94"/>
      <c r="O61" s="94"/>
      <c r="P61" s="94"/>
      <c r="Q61" s="94"/>
      <c r="R61" s="94"/>
      <c r="S61" s="94"/>
    </row>
    <row r="62" spans="1:19" ht="23.1" customHeight="1">
      <c r="A62" s="100"/>
      <c r="B62" s="100"/>
      <c r="C62" s="126"/>
      <c r="D62" s="105"/>
      <c r="E62" s="128"/>
      <c r="F62" s="94"/>
      <c r="G62" s="94"/>
      <c r="H62" s="94" t="s">
        <v>58</v>
      </c>
      <c r="I62" s="94" t="s">
        <v>61</v>
      </c>
      <c r="J62" s="94"/>
      <c r="K62" s="94"/>
      <c r="L62" s="94"/>
      <c r="M62" s="94"/>
      <c r="N62" s="94"/>
      <c r="O62" s="94"/>
      <c r="P62" s="94"/>
      <c r="Q62" s="94"/>
      <c r="R62" s="94"/>
      <c r="S62" s="94"/>
    </row>
    <row r="63" spans="1:19" ht="23.1" customHeight="1" thickBot="1">
      <c r="A63" s="100"/>
      <c r="B63" s="100"/>
      <c r="C63" s="129"/>
      <c r="D63" s="130"/>
      <c r="E63" s="131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</row>
    <row r="64" spans="1:19" ht="23.1" customHeight="1" thickTop="1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</row>
    <row r="65" spans="3:3" ht="23.1" customHeight="1">
      <c r="C65" s="94"/>
    </row>
    <row r="66" spans="3:3" ht="23.1" customHeight="1">
      <c r="C66" s="96" t="s">
        <v>18</v>
      </c>
    </row>
  </sheetData>
  <phoneticPr fontId="36"/>
  <hyperlinks>
    <hyperlink ref="E44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2"/>
  <sheetViews>
    <sheetView zoomScale="118" zoomScaleNormal="118" workbookViewId="0"/>
  </sheetViews>
  <sheetFormatPr defaultRowHeight="13.5"/>
  <cols>
    <col min="1" max="1" width="4.125" customWidth="1"/>
    <col min="2" max="2" width="5.625" customWidth="1"/>
    <col min="3" max="5" width="45.625" customWidth="1"/>
    <col min="8" max="10" width="22" customWidth="1"/>
    <col min="11" max="20" width="28" customWidth="1"/>
    <col min="21" max="21" width="17.125" customWidth="1"/>
  </cols>
  <sheetData>
    <row r="1" spans="1:19" ht="24.75" thickBot="1">
      <c r="A1" s="155"/>
      <c r="B1" s="156"/>
      <c r="C1" s="183" t="s">
        <v>59</v>
      </c>
      <c r="D1" s="156" t="s">
        <v>528</v>
      </c>
      <c r="E1" s="163" t="s">
        <v>476</v>
      </c>
      <c r="F1" s="155"/>
      <c r="G1" s="155"/>
      <c r="H1" s="177" t="s">
        <v>529</v>
      </c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</row>
    <row r="2" spans="1:19" ht="23.1" customHeight="1" thickTop="1">
      <c r="A2" s="155"/>
      <c r="B2" s="157" t="s">
        <v>177</v>
      </c>
      <c r="C2" s="158" t="s">
        <v>9</v>
      </c>
      <c r="D2" s="165" t="s">
        <v>178</v>
      </c>
      <c r="E2" s="164" t="s">
        <v>179</v>
      </c>
      <c r="F2" s="155"/>
      <c r="G2" s="155"/>
      <c r="H2" s="178">
        <v>1</v>
      </c>
      <c r="I2" s="155">
        <v>2</v>
      </c>
      <c r="J2" s="155">
        <v>3</v>
      </c>
      <c r="K2" s="155">
        <v>4</v>
      </c>
      <c r="L2" s="182">
        <v>5</v>
      </c>
      <c r="M2" s="155">
        <v>6</v>
      </c>
      <c r="N2" s="155">
        <v>7</v>
      </c>
      <c r="O2" s="155">
        <v>8</v>
      </c>
      <c r="P2" s="155">
        <v>9</v>
      </c>
      <c r="Q2" s="182">
        <v>10</v>
      </c>
      <c r="R2" s="155">
        <v>11</v>
      </c>
      <c r="S2" s="155">
        <v>12</v>
      </c>
    </row>
    <row r="3" spans="1:19" ht="23.1" customHeight="1">
      <c r="A3" s="155"/>
      <c r="B3" s="176" t="s">
        <v>19</v>
      </c>
      <c r="C3" s="420" t="s">
        <v>955</v>
      </c>
      <c r="D3" s="166" t="s">
        <v>360</v>
      </c>
      <c r="E3" s="167" t="s">
        <v>361</v>
      </c>
      <c r="F3" s="155"/>
      <c r="G3" s="155"/>
      <c r="H3" s="177" t="s">
        <v>969</v>
      </c>
      <c r="I3" s="453" t="s">
        <v>969</v>
      </c>
      <c r="J3" s="453" t="s">
        <v>969</v>
      </c>
      <c r="K3" s="453" t="s">
        <v>969</v>
      </c>
      <c r="L3" s="453" t="s">
        <v>969</v>
      </c>
      <c r="M3" s="453" t="s">
        <v>969</v>
      </c>
      <c r="N3" s="453" t="s">
        <v>969</v>
      </c>
      <c r="O3" s="453" t="s">
        <v>969</v>
      </c>
      <c r="P3" s="453" t="s">
        <v>969</v>
      </c>
      <c r="Q3" s="453" t="s">
        <v>969</v>
      </c>
      <c r="R3" s="453" t="s">
        <v>969</v>
      </c>
      <c r="S3" s="453" t="s">
        <v>969</v>
      </c>
    </row>
    <row r="4" spans="1:19" ht="23.1" customHeight="1">
      <c r="A4" s="155"/>
      <c r="B4" s="170" t="s">
        <v>38</v>
      </c>
      <c r="C4" s="159" t="s">
        <v>955</v>
      </c>
      <c r="D4" s="166" t="s">
        <v>530</v>
      </c>
      <c r="E4" s="167" t="s">
        <v>531</v>
      </c>
      <c r="F4" s="155"/>
      <c r="G4" s="155"/>
      <c r="H4" s="178" t="s">
        <v>207</v>
      </c>
      <c r="I4" s="178" t="s">
        <v>207</v>
      </c>
      <c r="J4" s="178" t="s">
        <v>207</v>
      </c>
      <c r="K4" s="178" t="s">
        <v>207</v>
      </c>
      <c r="L4" s="178" t="s">
        <v>208</v>
      </c>
      <c r="M4" s="178" t="s">
        <v>208</v>
      </c>
      <c r="N4" s="178" t="s">
        <v>208</v>
      </c>
      <c r="O4" s="178" t="s">
        <v>208</v>
      </c>
      <c r="P4" s="178" t="s">
        <v>208</v>
      </c>
      <c r="Q4" s="178" t="s">
        <v>208</v>
      </c>
      <c r="R4" s="178" t="s">
        <v>207</v>
      </c>
      <c r="S4" s="178" t="s">
        <v>207</v>
      </c>
    </row>
    <row r="5" spans="1:19" ht="23.1" customHeight="1">
      <c r="A5" s="155"/>
      <c r="B5" s="171" t="s">
        <v>52</v>
      </c>
      <c r="C5" s="160" t="s">
        <v>54</v>
      </c>
      <c r="D5" s="166" t="s">
        <v>201</v>
      </c>
      <c r="E5" s="167" t="s">
        <v>202</v>
      </c>
      <c r="F5" s="155"/>
      <c r="G5" s="155"/>
      <c r="H5" s="178" t="s">
        <v>532</v>
      </c>
      <c r="I5" s="178" t="s">
        <v>532</v>
      </c>
      <c r="J5" s="178" t="s">
        <v>532</v>
      </c>
      <c r="K5" s="178" t="s">
        <v>532</v>
      </c>
      <c r="L5" s="178" t="s">
        <v>532</v>
      </c>
      <c r="M5" s="178" t="s">
        <v>532</v>
      </c>
      <c r="N5" s="178" t="s">
        <v>532</v>
      </c>
      <c r="O5" s="178" t="s">
        <v>532</v>
      </c>
      <c r="P5" s="178" t="s">
        <v>532</v>
      </c>
      <c r="Q5" s="178" t="s">
        <v>532</v>
      </c>
      <c r="R5" s="178" t="s">
        <v>532</v>
      </c>
      <c r="S5" s="178" t="s">
        <v>532</v>
      </c>
    </row>
    <row r="6" spans="1:19" ht="23.1" customHeight="1">
      <c r="A6" s="155"/>
      <c r="B6" s="172" t="s">
        <v>62</v>
      </c>
      <c r="C6" s="420" t="s">
        <v>956</v>
      </c>
      <c r="D6" s="166" t="s">
        <v>533</v>
      </c>
      <c r="E6" s="167" t="s">
        <v>534</v>
      </c>
      <c r="F6" s="155"/>
      <c r="G6" s="155"/>
      <c r="H6" s="178" t="s">
        <v>535</v>
      </c>
      <c r="I6" s="178" t="s">
        <v>536</v>
      </c>
      <c r="J6" s="178" t="s">
        <v>537</v>
      </c>
      <c r="K6" s="178" t="s">
        <v>537</v>
      </c>
      <c r="L6" s="178" t="s">
        <v>537</v>
      </c>
      <c r="M6" s="178" t="s">
        <v>538</v>
      </c>
      <c r="N6" s="178" t="s">
        <v>538</v>
      </c>
      <c r="O6" s="178" t="s">
        <v>538</v>
      </c>
      <c r="P6" s="178" t="s">
        <v>538</v>
      </c>
      <c r="Q6" s="178" t="s">
        <v>537</v>
      </c>
      <c r="R6" s="178" t="s">
        <v>537</v>
      </c>
      <c r="S6" s="178" t="s">
        <v>539</v>
      </c>
    </row>
    <row r="7" spans="1:19" ht="23.1" customHeight="1">
      <c r="A7" s="155"/>
      <c r="B7" s="173" t="s">
        <v>75</v>
      </c>
      <c r="C7" s="159" t="s">
        <v>33</v>
      </c>
      <c r="D7" s="166" t="s">
        <v>540</v>
      </c>
      <c r="E7" s="167" t="s">
        <v>541</v>
      </c>
      <c r="F7" s="155"/>
      <c r="G7" s="155"/>
      <c r="H7" s="178" t="s">
        <v>542</v>
      </c>
      <c r="I7" s="178" t="s">
        <v>543</v>
      </c>
      <c r="J7" s="178" t="s">
        <v>544</v>
      </c>
      <c r="K7" s="178" t="s">
        <v>544</v>
      </c>
      <c r="L7" s="178" t="s">
        <v>544</v>
      </c>
      <c r="M7" s="178" t="s">
        <v>545</v>
      </c>
      <c r="N7" s="178" t="s">
        <v>545</v>
      </c>
      <c r="O7" s="178" t="s">
        <v>545</v>
      </c>
      <c r="P7" s="178" t="s">
        <v>545</v>
      </c>
      <c r="Q7" s="178" t="s">
        <v>544</v>
      </c>
      <c r="R7" s="178" t="s">
        <v>544</v>
      </c>
      <c r="S7" s="178" t="s">
        <v>546</v>
      </c>
    </row>
    <row r="8" spans="1:19" ht="23.1" customHeight="1">
      <c r="A8" s="155"/>
      <c r="B8" s="175" t="s">
        <v>82</v>
      </c>
      <c r="C8" s="159" t="s">
        <v>49</v>
      </c>
      <c r="D8" s="166" t="s">
        <v>547</v>
      </c>
      <c r="E8" s="167" t="s">
        <v>548</v>
      </c>
      <c r="F8" s="155"/>
      <c r="G8" s="155"/>
      <c r="H8" s="178" t="s">
        <v>549</v>
      </c>
      <c r="I8" s="178" t="s">
        <v>549</v>
      </c>
      <c r="J8" s="178" t="s">
        <v>549</v>
      </c>
      <c r="K8" s="178" t="s">
        <v>549</v>
      </c>
      <c r="L8" s="178" t="s">
        <v>549</v>
      </c>
      <c r="M8" s="178" t="s">
        <v>549</v>
      </c>
      <c r="N8" s="178" t="s">
        <v>549</v>
      </c>
      <c r="O8" s="178" t="s">
        <v>549</v>
      </c>
      <c r="P8" s="178" t="s">
        <v>549</v>
      </c>
      <c r="Q8" s="178" t="s">
        <v>549</v>
      </c>
      <c r="R8" s="178" t="s">
        <v>549</v>
      </c>
      <c r="S8" s="178" t="s">
        <v>549</v>
      </c>
    </row>
    <row r="9" spans="1:19" ht="23.1" customHeight="1" thickBot="1">
      <c r="A9" s="155"/>
      <c r="B9" s="174" t="s">
        <v>91</v>
      </c>
      <c r="C9" s="161" t="s">
        <v>61</v>
      </c>
      <c r="D9" s="168" t="s">
        <v>201</v>
      </c>
      <c r="E9" s="169" t="s">
        <v>201</v>
      </c>
      <c r="F9" s="155"/>
      <c r="G9" s="155"/>
      <c r="H9" s="178">
        <v>1</v>
      </c>
      <c r="I9" s="178">
        <v>2</v>
      </c>
      <c r="J9" s="178">
        <v>3</v>
      </c>
      <c r="K9" s="179">
        <v>4</v>
      </c>
      <c r="L9" s="179">
        <v>5</v>
      </c>
      <c r="M9" s="179">
        <v>6</v>
      </c>
      <c r="N9" s="179">
        <v>7</v>
      </c>
      <c r="O9" s="179">
        <v>8</v>
      </c>
      <c r="P9" s="155">
        <v>9</v>
      </c>
      <c r="Q9" s="182">
        <v>10</v>
      </c>
      <c r="R9" s="155">
        <v>11</v>
      </c>
      <c r="S9" s="155">
        <v>12</v>
      </c>
    </row>
    <row r="10" spans="1:19" ht="23.1" customHeight="1" thickTop="1" thickBot="1">
      <c r="A10" s="155"/>
      <c r="B10" s="155"/>
      <c r="C10" s="155"/>
      <c r="D10" s="155"/>
      <c r="E10" s="155"/>
      <c r="F10" s="155"/>
      <c r="G10" s="155"/>
      <c r="H10" s="177" t="s">
        <v>456</v>
      </c>
      <c r="I10" s="177" t="s">
        <v>456</v>
      </c>
      <c r="J10" s="177" t="s">
        <v>456</v>
      </c>
      <c r="K10" s="177" t="s">
        <v>456</v>
      </c>
      <c r="L10" s="177" t="s">
        <v>456</v>
      </c>
      <c r="M10" s="177" t="s">
        <v>456</v>
      </c>
      <c r="N10" s="177" t="s">
        <v>456</v>
      </c>
      <c r="O10" s="177" t="s">
        <v>456</v>
      </c>
      <c r="P10" s="177" t="s">
        <v>456</v>
      </c>
      <c r="Q10" s="177" t="s">
        <v>456</v>
      </c>
      <c r="R10" s="177" t="s">
        <v>456</v>
      </c>
      <c r="S10" s="177" t="s">
        <v>456</v>
      </c>
    </row>
    <row r="11" spans="1:19" ht="23.1" customHeight="1" thickTop="1">
      <c r="A11" s="163"/>
      <c r="B11" s="155"/>
      <c r="C11" s="598" t="s">
        <v>238</v>
      </c>
      <c r="D11" s="599" t="s">
        <v>239</v>
      </c>
      <c r="E11" s="600" t="s">
        <v>240</v>
      </c>
      <c r="F11" s="155"/>
      <c r="G11" s="155"/>
      <c r="H11" s="178" t="s">
        <v>207</v>
      </c>
      <c r="I11" s="178" t="s">
        <v>207</v>
      </c>
      <c r="J11" s="178" t="s">
        <v>207</v>
      </c>
      <c r="K11" s="178" t="s">
        <v>207</v>
      </c>
      <c r="L11" s="178" t="s">
        <v>207</v>
      </c>
      <c r="M11" s="178" t="s">
        <v>207</v>
      </c>
      <c r="N11" s="178" t="s">
        <v>207</v>
      </c>
      <c r="O11" s="178" t="s">
        <v>207</v>
      </c>
      <c r="P11" s="178" t="s">
        <v>207</v>
      </c>
      <c r="Q11" s="178" t="s">
        <v>207</v>
      </c>
      <c r="R11" s="178" t="s">
        <v>207</v>
      </c>
      <c r="S11" s="178" t="s">
        <v>207</v>
      </c>
    </row>
    <row r="12" spans="1:19" ht="23.1" customHeight="1">
      <c r="A12" s="162"/>
      <c r="B12" s="155"/>
      <c r="C12" s="425" t="s">
        <v>486</v>
      </c>
      <c r="D12" s="426" t="s">
        <v>486</v>
      </c>
      <c r="E12" s="427" t="s">
        <v>242</v>
      </c>
      <c r="F12" s="155"/>
      <c r="G12" s="155"/>
      <c r="H12" s="178" t="s">
        <v>459</v>
      </c>
      <c r="I12" s="178" t="s">
        <v>459</v>
      </c>
      <c r="J12" s="178" t="s">
        <v>459</v>
      </c>
      <c r="K12" s="178" t="s">
        <v>459</v>
      </c>
      <c r="L12" s="178" t="s">
        <v>459</v>
      </c>
      <c r="M12" s="178" t="s">
        <v>459</v>
      </c>
      <c r="N12" s="178" t="s">
        <v>459</v>
      </c>
      <c r="O12" s="178" t="s">
        <v>459</v>
      </c>
      <c r="P12" s="178" t="s">
        <v>459</v>
      </c>
      <c r="Q12" s="178" t="s">
        <v>459</v>
      </c>
      <c r="R12" s="178" t="s">
        <v>459</v>
      </c>
      <c r="S12" s="178" t="s">
        <v>459</v>
      </c>
    </row>
    <row r="13" spans="1:19" ht="23.1" customHeight="1">
      <c r="A13" s="162"/>
      <c r="B13" s="155"/>
      <c r="C13" s="446" t="s">
        <v>243</v>
      </c>
      <c r="D13" s="447" t="s">
        <v>243</v>
      </c>
      <c r="E13" s="448" t="s">
        <v>244</v>
      </c>
      <c r="F13" s="155"/>
      <c r="G13" s="155"/>
      <c r="H13" s="178" t="s">
        <v>460</v>
      </c>
      <c r="I13" s="178" t="s">
        <v>461</v>
      </c>
      <c r="J13" s="178" t="s">
        <v>462</v>
      </c>
      <c r="K13" s="178" t="s">
        <v>462</v>
      </c>
      <c r="L13" s="178" t="s">
        <v>462</v>
      </c>
      <c r="M13" s="178" t="s">
        <v>462</v>
      </c>
      <c r="N13" s="178" t="s">
        <v>463</v>
      </c>
      <c r="O13" s="178" t="s">
        <v>463</v>
      </c>
      <c r="P13" s="178" t="s">
        <v>462</v>
      </c>
      <c r="Q13" s="178" t="s">
        <v>462</v>
      </c>
      <c r="R13" s="178" t="s">
        <v>462</v>
      </c>
      <c r="S13" s="178" t="s">
        <v>550</v>
      </c>
    </row>
    <row r="14" spans="1:19" ht="23.1" customHeight="1">
      <c r="A14" s="162"/>
      <c r="B14" s="155"/>
      <c r="C14" s="459" t="s">
        <v>255</v>
      </c>
      <c r="D14" s="447" t="s">
        <v>255</v>
      </c>
      <c r="E14" s="448" t="s">
        <v>551</v>
      </c>
      <c r="F14" s="155"/>
      <c r="G14" s="155"/>
      <c r="H14" s="178" t="s">
        <v>523</v>
      </c>
      <c r="I14" s="178" t="s">
        <v>524</v>
      </c>
      <c r="J14" s="178" t="s">
        <v>525</v>
      </c>
      <c r="K14" s="178" t="s">
        <v>525</v>
      </c>
      <c r="L14" s="178" t="s">
        <v>525</v>
      </c>
      <c r="M14" s="178" t="s">
        <v>525</v>
      </c>
      <c r="N14" s="178" t="s">
        <v>526</v>
      </c>
      <c r="O14" s="178" t="s">
        <v>526</v>
      </c>
      <c r="P14" s="178" t="s">
        <v>525</v>
      </c>
      <c r="Q14" s="178" t="s">
        <v>525</v>
      </c>
      <c r="R14" s="178" t="s">
        <v>525</v>
      </c>
      <c r="S14" s="178" t="s">
        <v>552</v>
      </c>
    </row>
    <row r="15" spans="1:19" ht="23.1" customHeight="1">
      <c r="A15" s="162"/>
      <c r="B15" s="155"/>
      <c r="C15" s="601" t="s">
        <v>553</v>
      </c>
      <c r="D15" s="447"/>
      <c r="E15" s="448"/>
      <c r="F15" s="155"/>
      <c r="G15" s="155"/>
      <c r="H15" s="178">
        <v>1</v>
      </c>
      <c r="I15" s="178">
        <v>2</v>
      </c>
      <c r="J15" s="178">
        <v>3</v>
      </c>
      <c r="K15" s="179">
        <v>4</v>
      </c>
      <c r="L15" s="179">
        <v>5</v>
      </c>
      <c r="M15" s="179">
        <v>6</v>
      </c>
      <c r="N15" s="179">
        <v>7</v>
      </c>
      <c r="O15" s="179">
        <v>8</v>
      </c>
      <c r="P15" s="155">
        <v>9</v>
      </c>
      <c r="Q15" s="182">
        <v>10</v>
      </c>
      <c r="R15" s="155">
        <v>11</v>
      </c>
      <c r="S15" s="155">
        <v>12</v>
      </c>
    </row>
    <row r="16" spans="1:19" ht="23.1" customHeight="1">
      <c r="A16" s="162"/>
      <c r="B16" s="155"/>
      <c r="C16" s="468" t="str">
        <f>HLOOKUP($A$28,$H$15:$S$22,2)</f>
        <v>②６０００ｍビルドアップ　　２５分　　　　　</v>
      </c>
      <c r="D16" s="470" t="str">
        <f>HLOOKUP($A$55,$H$15:$S$22,2)</f>
        <v>②６０００ｍビルドアップ　　２５分　　　　　</v>
      </c>
      <c r="E16" s="427" t="s">
        <v>263</v>
      </c>
      <c r="F16" s="155"/>
      <c r="G16" s="155"/>
      <c r="H16" s="177" t="s">
        <v>554</v>
      </c>
      <c r="I16" s="177" t="s">
        <v>555</v>
      </c>
      <c r="J16" s="177" t="s">
        <v>555</v>
      </c>
      <c r="K16" s="177" t="s">
        <v>555</v>
      </c>
      <c r="L16" s="177" t="s">
        <v>555</v>
      </c>
      <c r="M16" s="177" t="s">
        <v>555</v>
      </c>
      <c r="N16" s="177" t="s">
        <v>555</v>
      </c>
      <c r="O16" s="177" t="s">
        <v>555</v>
      </c>
      <c r="P16" s="177" t="s">
        <v>555</v>
      </c>
      <c r="Q16" s="177" t="s">
        <v>555</v>
      </c>
      <c r="R16" s="177" t="s">
        <v>555</v>
      </c>
      <c r="S16" s="177" t="s">
        <v>555</v>
      </c>
    </row>
    <row r="17" spans="1:19" ht="23.1" customHeight="1">
      <c r="A17" s="162"/>
      <c r="B17" s="155"/>
      <c r="C17" s="469" t="str">
        <f>HLOOKUP($A$28,$H$15:$S$22,3)</f>
        <v>※最初の2000ｍ　200m55秒</v>
      </c>
      <c r="D17" s="465" t="str">
        <f>HLOOKUP($A$55,$H$15:$S$22,3)</f>
        <v>※最初の2000ｍ　200m55秒</v>
      </c>
      <c r="E17" s="448" t="s">
        <v>273</v>
      </c>
      <c r="F17" s="155"/>
      <c r="G17" s="155"/>
      <c r="H17" s="178" t="s">
        <v>556</v>
      </c>
      <c r="I17" s="178" t="s">
        <v>443</v>
      </c>
      <c r="J17" s="178" t="s">
        <v>443</v>
      </c>
      <c r="K17" s="178" t="s">
        <v>443</v>
      </c>
      <c r="L17" s="178" t="s">
        <v>443</v>
      </c>
      <c r="M17" s="178" t="s">
        <v>443</v>
      </c>
      <c r="N17" s="178" t="s">
        <v>443</v>
      </c>
      <c r="O17" s="178" t="s">
        <v>443</v>
      </c>
      <c r="P17" s="178" t="s">
        <v>443</v>
      </c>
      <c r="Q17" s="178" t="s">
        <v>443</v>
      </c>
      <c r="R17" s="178" t="s">
        <v>443</v>
      </c>
      <c r="S17" s="178" t="s">
        <v>443</v>
      </c>
    </row>
    <row r="18" spans="1:19" ht="23.1" customHeight="1">
      <c r="A18" s="162"/>
      <c r="B18" s="155"/>
      <c r="C18" s="469" t="str">
        <f>HLOOKUP($A$28,$H$15:$S$22,4)</f>
        <v>※次の2000ｍ　200m45秒</v>
      </c>
      <c r="D18" s="465" t="str">
        <f>HLOOKUP($A$55,$H$15:$S$22,4)</f>
        <v>※次の2000ｍ　200m45秒</v>
      </c>
      <c r="E18" s="448" t="s">
        <v>277</v>
      </c>
      <c r="F18" s="155"/>
      <c r="G18" s="155"/>
      <c r="H18" s="178" t="s">
        <v>445</v>
      </c>
      <c r="I18" s="178" t="s">
        <v>447</v>
      </c>
      <c r="J18" s="178" t="s">
        <v>557</v>
      </c>
      <c r="K18" s="178" t="s">
        <v>557</v>
      </c>
      <c r="L18" s="178" t="s">
        <v>557</v>
      </c>
      <c r="M18" s="178" t="s">
        <v>447</v>
      </c>
      <c r="N18" s="178" t="s">
        <v>447</v>
      </c>
      <c r="O18" s="178" t="s">
        <v>447</v>
      </c>
      <c r="P18" s="178" t="s">
        <v>447</v>
      </c>
      <c r="Q18" s="178" t="s">
        <v>447</v>
      </c>
      <c r="R18" s="178" t="s">
        <v>447</v>
      </c>
      <c r="S18" s="178" t="s">
        <v>447</v>
      </c>
    </row>
    <row r="19" spans="1:19" ht="23.1" customHeight="1">
      <c r="A19" s="162"/>
      <c r="B19" s="155"/>
      <c r="C19" s="469" t="str">
        <f>HLOOKUP($A$28,$H$15:$S$22,5)</f>
        <v>※次の1000m　200m40秒</v>
      </c>
      <c r="D19" s="465" t="str">
        <f>HLOOKUP($A$55,$H$15:$S$22,5)</f>
        <v>※次の1000m　200m42秒</v>
      </c>
      <c r="E19" s="448"/>
      <c r="F19" s="155"/>
      <c r="G19" s="155"/>
      <c r="H19" s="178" t="s">
        <v>558</v>
      </c>
      <c r="I19" s="178" t="s">
        <v>450</v>
      </c>
      <c r="J19" s="178" t="s">
        <v>559</v>
      </c>
      <c r="K19" s="178" t="s">
        <v>559</v>
      </c>
      <c r="L19" s="178" t="s">
        <v>560</v>
      </c>
      <c r="M19" s="178" t="s">
        <v>560</v>
      </c>
      <c r="N19" s="178" t="s">
        <v>560</v>
      </c>
      <c r="O19" s="178" t="s">
        <v>560</v>
      </c>
      <c r="P19" s="178" t="s">
        <v>560</v>
      </c>
      <c r="Q19" s="178" t="s">
        <v>561</v>
      </c>
      <c r="R19" s="178" t="s">
        <v>450</v>
      </c>
      <c r="S19" s="178" t="s">
        <v>562</v>
      </c>
    </row>
    <row r="20" spans="1:19" ht="23.1" customHeight="1">
      <c r="A20" s="162"/>
      <c r="B20" s="155"/>
      <c r="C20" s="469" t="str">
        <f>HLOOKUP($A$28,$H$15:$S$22,6)</f>
        <v>※次の1000m　200m38秒</v>
      </c>
      <c r="D20" s="465" t="str">
        <f>HLOOKUP($A$55,$H$15:$S$22,6)</f>
        <v>※次の1000m　200m40秒</v>
      </c>
      <c r="E20" s="448"/>
      <c r="F20" s="155"/>
      <c r="G20" s="155"/>
      <c r="H20" s="178" t="s">
        <v>562</v>
      </c>
      <c r="I20" s="178" t="s">
        <v>562</v>
      </c>
      <c r="J20" s="178" t="s">
        <v>563</v>
      </c>
      <c r="K20" s="178" t="s">
        <v>564</v>
      </c>
      <c r="L20" s="178" t="s">
        <v>564</v>
      </c>
      <c r="M20" s="178" t="s">
        <v>564</v>
      </c>
      <c r="N20" s="178" t="s">
        <v>564</v>
      </c>
      <c r="O20" s="178" t="s">
        <v>564</v>
      </c>
      <c r="P20" s="178" t="s">
        <v>564</v>
      </c>
      <c r="Q20" s="178" t="s">
        <v>562</v>
      </c>
      <c r="R20" s="178" t="s">
        <v>562</v>
      </c>
      <c r="S20" s="178" t="s">
        <v>565</v>
      </c>
    </row>
    <row r="21" spans="1:19" ht="23.1" customHeight="1">
      <c r="A21" s="162"/>
      <c r="B21" s="155"/>
      <c r="C21" s="469"/>
      <c r="D21" s="465"/>
      <c r="E21" s="427" t="s">
        <v>285</v>
      </c>
      <c r="F21" s="155"/>
      <c r="G21" s="155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</row>
    <row r="22" spans="1:19" ht="23.1" customHeight="1">
      <c r="A22" s="162"/>
      <c r="B22" s="155"/>
      <c r="C22" s="469" t="str">
        <f>HLOOKUP($A$28,$H$15:$S$22,8)</f>
        <v>※特にラスト400mはスパートする。</v>
      </c>
      <c r="D22" s="465" t="str">
        <f>HLOOKUP($A$55,$H$15:$S$22,8)</f>
        <v>※特にラスト400mはスパートする。</v>
      </c>
      <c r="E22" s="448" t="s">
        <v>296</v>
      </c>
      <c r="F22" s="155"/>
      <c r="G22" s="155"/>
      <c r="H22" s="179" t="s">
        <v>455</v>
      </c>
      <c r="I22" s="179" t="s">
        <v>455</v>
      </c>
      <c r="J22" s="179" t="s">
        <v>455</v>
      </c>
      <c r="K22" s="179" t="s">
        <v>455</v>
      </c>
      <c r="L22" s="179" t="s">
        <v>455</v>
      </c>
      <c r="M22" s="179" t="s">
        <v>455</v>
      </c>
      <c r="N22" s="179" t="s">
        <v>455</v>
      </c>
      <c r="O22" s="179" t="s">
        <v>455</v>
      </c>
      <c r="P22" s="179" t="s">
        <v>455</v>
      </c>
      <c r="Q22" s="179" t="s">
        <v>455</v>
      </c>
      <c r="R22" s="179" t="s">
        <v>455</v>
      </c>
      <c r="S22" s="179" t="s">
        <v>455</v>
      </c>
    </row>
    <row r="23" spans="1:19" ht="23.1" customHeight="1">
      <c r="A23" s="162"/>
      <c r="B23" s="155"/>
      <c r="C23" s="425"/>
      <c r="D23" s="447"/>
      <c r="E23" s="448"/>
      <c r="F23" s="155"/>
      <c r="G23" s="155"/>
      <c r="H23" s="178">
        <v>1</v>
      </c>
      <c r="I23" s="178">
        <v>2</v>
      </c>
      <c r="J23" s="178">
        <v>3</v>
      </c>
      <c r="K23" s="179">
        <v>4</v>
      </c>
      <c r="L23" s="179">
        <v>5</v>
      </c>
      <c r="M23" s="179">
        <v>6</v>
      </c>
      <c r="N23" s="179">
        <v>7</v>
      </c>
      <c r="O23" s="179">
        <v>8</v>
      </c>
      <c r="P23" s="155">
        <v>9</v>
      </c>
      <c r="Q23" s="182">
        <v>10</v>
      </c>
      <c r="R23" s="155">
        <v>11</v>
      </c>
      <c r="S23" s="155">
        <v>12</v>
      </c>
    </row>
    <row r="24" spans="1:19" ht="23.1" customHeight="1">
      <c r="A24" s="162"/>
      <c r="B24" s="155"/>
      <c r="C24" s="425"/>
      <c r="D24" s="426"/>
      <c r="E24" s="448" t="s">
        <v>308</v>
      </c>
      <c r="F24" s="155"/>
      <c r="G24" s="155"/>
      <c r="H24" s="177" t="s">
        <v>567</v>
      </c>
      <c r="I24" s="177" t="s">
        <v>567</v>
      </c>
      <c r="J24" s="177" t="s">
        <v>567</v>
      </c>
      <c r="K24" s="177" t="s">
        <v>567</v>
      </c>
      <c r="L24" s="177" t="s">
        <v>567</v>
      </c>
      <c r="M24" s="177" t="s">
        <v>567</v>
      </c>
      <c r="N24" s="177" t="s">
        <v>567</v>
      </c>
      <c r="O24" s="177" t="s">
        <v>567</v>
      </c>
      <c r="P24" s="177" t="s">
        <v>567</v>
      </c>
      <c r="Q24" s="177" t="s">
        <v>567</v>
      </c>
      <c r="R24" s="177" t="s">
        <v>567</v>
      </c>
      <c r="S24" s="177" t="s">
        <v>567</v>
      </c>
    </row>
    <row r="25" spans="1:19" ht="23.1" customHeight="1">
      <c r="A25" s="162"/>
      <c r="B25" s="155"/>
      <c r="C25" s="674" t="str">
        <f>HLOOKUP($A$28,$H$23:$S$28,2)</f>
        <v>③２０００ｍ１本　　　　8分　　　　　</v>
      </c>
      <c r="D25" s="675" t="str">
        <f>HLOOKUP($A$55,$H$23:$S$28,2)</f>
        <v>③２０００ｍ１本　　　　8分　　　　　</v>
      </c>
      <c r="E25" s="448" t="s">
        <v>317</v>
      </c>
      <c r="F25" s="155"/>
      <c r="G25" s="155"/>
      <c r="H25" s="178" t="s">
        <v>210</v>
      </c>
      <c r="I25" s="178" t="s">
        <v>210</v>
      </c>
      <c r="J25" s="178" t="s">
        <v>210</v>
      </c>
      <c r="K25" s="178" t="s">
        <v>210</v>
      </c>
      <c r="L25" s="178" t="s">
        <v>210</v>
      </c>
      <c r="M25" s="178" t="s">
        <v>210</v>
      </c>
      <c r="N25" s="178" t="s">
        <v>210</v>
      </c>
      <c r="O25" s="178" t="s">
        <v>210</v>
      </c>
      <c r="P25" s="178" t="s">
        <v>210</v>
      </c>
      <c r="Q25" s="178" t="s">
        <v>210</v>
      </c>
      <c r="R25" s="178" t="s">
        <v>210</v>
      </c>
      <c r="S25" s="178" t="s">
        <v>210</v>
      </c>
    </row>
    <row r="26" spans="1:19" ht="23.1" customHeight="1">
      <c r="A26" s="162"/>
      <c r="B26" s="155"/>
      <c r="C26" s="674" t="str">
        <f>HLOOKUP($A$28,$H$23:$S$28,3)</f>
        <v>※休息時間は１5分</v>
      </c>
      <c r="D26" s="675" t="str">
        <f>HLOOKUP($A$55,$H$23:$S$28,3)</f>
        <v>※休息時間は１5分</v>
      </c>
      <c r="E26" s="448" t="s">
        <v>319</v>
      </c>
      <c r="F26" s="155"/>
      <c r="G26" s="155"/>
      <c r="H26" s="178" t="s">
        <v>570</v>
      </c>
      <c r="I26" s="178" t="s">
        <v>570</v>
      </c>
      <c r="J26" s="178" t="s">
        <v>570</v>
      </c>
      <c r="K26" s="178" t="s">
        <v>570</v>
      </c>
      <c r="L26" s="178" t="s">
        <v>570</v>
      </c>
      <c r="M26" s="178" t="s">
        <v>570</v>
      </c>
      <c r="N26" s="178" t="s">
        <v>570</v>
      </c>
      <c r="O26" s="178" t="s">
        <v>570</v>
      </c>
      <c r="P26" s="178" t="s">
        <v>570</v>
      </c>
      <c r="Q26" s="178" t="s">
        <v>570</v>
      </c>
      <c r="R26" s="178" t="s">
        <v>570</v>
      </c>
      <c r="S26" s="178" t="s">
        <v>570</v>
      </c>
    </row>
    <row r="27" spans="1:19" ht="23.1" customHeight="1">
      <c r="A27" s="460" t="s">
        <v>15</v>
      </c>
      <c r="B27" s="155"/>
      <c r="C27" s="674" t="str">
        <f>HLOOKUP($A$28,$H$23:$S$28,4)</f>
        <v>※集中力の養成</v>
      </c>
      <c r="D27" s="675" t="str">
        <f>HLOOKUP($A$55,$H$23:$S$28,4)</f>
        <v>※集中力の養成</v>
      </c>
      <c r="E27" s="448"/>
      <c r="F27" s="155"/>
      <c r="G27" s="155"/>
      <c r="H27" s="178" t="s">
        <v>538</v>
      </c>
      <c r="I27" s="178" t="s">
        <v>538</v>
      </c>
      <c r="J27" s="178" t="s">
        <v>538</v>
      </c>
      <c r="K27" s="178" t="s">
        <v>538</v>
      </c>
      <c r="L27" s="178" t="s">
        <v>538</v>
      </c>
      <c r="M27" s="178" t="s">
        <v>538</v>
      </c>
      <c r="N27" s="178" t="s">
        <v>538</v>
      </c>
      <c r="O27" s="178" t="s">
        <v>538</v>
      </c>
      <c r="P27" s="178" t="s">
        <v>538</v>
      </c>
      <c r="Q27" s="178" t="s">
        <v>538</v>
      </c>
      <c r="R27" s="178" t="s">
        <v>538</v>
      </c>
      <c r="S27" s="178" t="s">
        <v>572</v>
      </c>
    </row>
    <row r="28" spans="1:19" ht="23.1" customHeight="1">
      <c r="A28" s="463">
        <f>'9月の練習計画'!B1</f>
        <v>9</v>
      </c>
      <c r="B28" s="155"/>
      <c r="C28" s="674" t="str">
        <f>HLOOKUP($A$28,$H$23:$S$28,5)</f>
        <v>※Aチーム6分20秒～6分40秒</v>
      </c>
      <c r="D28" s="675" t="str">
        <f>HLOOKUP($A$55,$H$23:$S$28,5)</f>
        <v>※Aチーム6分20秒～6分40秒</v>
      </c>
      <c r="E28" s="448"/>
      <c r="F28" s="155"/>
      <c r="G28" s="155"/>
      <c r="H28" s="178" t="s">
        <v>545</v>
      </c>
      <c r="I28" s="178" t="s">
        <v>545</v>
      </c>
      <c r="J28" s="178" t="s">
        <v>545</v>
      </c>
      <c r="K28" s="178" t="s">
        <v>545</v>
      </c>
      <c r="L28" s="178" t="s">
        <v>545</v>
      </c>
      <c r="M28" s="178" t="s">
        <v>545</v>
      </c>
      <c r="N28" s="178" t="s">
        <v>545</v>
      </c>
      <c r="O28" s="178" t="s">
        <v>545</v>
      </c>
      <c r="P28" s="178" t="s">
        <v>545</v>
      </c>
      <c r="Q28" s="178" t="s">
        <v>545</v>
      </c>
      <c r="R28" s="178" t="s">
        <v>545</v>
      </c>
      <c r="S28" s="178" t="s">
        <v>573</v>
      </c>
    </row>
    <row r="29" spans="1:19" ht="23.1" customHeight="1">
      <c r="A29" s="421"/>
      <c r="B29" s="155"/>
      <c r="C29" s="674" t="str">
        <f>HLOOKUP($A$28,$H$23:$S$28,6)</f>
        <v>※Bチーム6分50秒～7分30秒</v>
      </c>
      <c r="D29" s="675" t="str">
        <f>HLOOKUP($A$55,$H$23:$S$28,6)</f>
        <v>※Bチーム6分50秒～7分30秒</v>
      </c>
      <c r="E29" s="448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81"/>
      <c r="R29" s="155"/>
      <c r="S29" s="155"/>
    </row>
    <row r="30" spans="1:19" ht="23.1" customHeight="1">
      <c r="A30" s="421"/>
      <c r="B30" s="155"/>
      <c r="C30" s="446"/>
      <c r="D30" s="447"/>
      <c r="E30" s="427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81"/>
      <c r="R30" s="155"/>
      <c r="S30" s="155"/>
    </row>
    <row r="31" spans="1:19" ht="23.1" customHeight="1">
      <c r="A31" s="421"/>
      <c r="B31" s="155"/>
      <c r="C31" s="446"/>
      <c r="D31" s="447"/>
      <c r="E31" s="602" t="s">
        <v>321</v>
      </c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81"/>
      <c r="R31" s="155"/>
      <c r="S31" s="155"/>
    </row>
    <row r="32" spans="1:19" ht="23.1" customHeight="1">
      <c r="A32" s="421"/>
      <c r="B32" s="155"/>
      <c r="C32" s="446"/>
      <c r="D32" s="447"/>
      <c r="E32" s="602" t="s">
        <v>322</v>
      </c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81"/>
      <c r="R32" s="155"/>
      <c r="S32" s="155"/>
    </row>
    <row r="33" spans="1:24" ht="23.1" customHeight="1">
      <c r="A33" s="421"/>
      <c r="B33" s="155"/>
      <c r="C33" s="446"/>
      <c r="D33" s="426" t="s">
        <v>574</v>
      </c>
      <c r="E33" s="93"/>
      <c r="F33" s="155"/>
      <c r="G33" s="155"/>
      <c r="H33" s="180" t="s">
        <v>575</v>
      </c>
      <c r="I33" s="180" t="s">
        <v>575</v>
      </c>
      <c r="J33" s="180" t="s">
        <v>575</v>
      </c>
      <c r="K33" s="180" t="s">
        <v>575</v>
      </c>
      <c r="L33" s="180" t="s">
        <v>575</v>
      </c>
      <c r="M33" s="180" t="s">
        <v>575</v>
      </c>
      <c r="N33" s="180" t="s">
        <v>575</v>
      </c>
      <c r="O33" s="180" t="s">
        <v>575</v>
      </c>
      <c r="P33" s="180" t="s">
        <v>575</v>
      </c>
      <c r="Q33" s="180" t="s">
        <v>575</v>
      </c>
      <c r="R33" s="180" t="s">
        <v>575</v>
      </c>
      <c r="S33" s="180" t="s">
        <v>575</v>
      </c>
      <c r="T33" s="180" t="s">
        <v>575</v>
      </c>
      <c r="U33" s="180" t="s">
        <v>575</v>
      </c>
      <c r="V33" s="180" t="s">
        <v>575</v>
      </c>
      <c r="W33" s="180" t="s">
        <v>575</v>
      </c>
      <c r="X33" s="180" t="s">
        <v>575</v>
      </c>
    </row>
    <row r="34" spans="1:24" ht="23.1" customHeight="1">
      <c r="A34" s="421"/>
      <c r="B34" s="155"/>
      <c r="C34" s="425" t="s">
        <v>574</v>
      </c>
      <c r="D34" s="447" t="s">
        <v>326</v>
      </c>
      <c r="E34" s="448"/>
      <c r="F34" s="155"/>
      <c r="G34" s="155"/>
      <c r="H34" s="155" t="s">
        <v>576</v>
      </c>
      <c r="I34" s="155" t="s">
        <v>576</v>
      </c>
      <c r="J34" s="155" t="s">
        <v>576</v>
      </c>
      <c r="K34" s="155" t="s">
        <v>576</v>
      </c>
      <c r="L34" s="155" t="s">
        <v>576</v>
      </c>
      <c r="M34" s="155" t="s">
        <v>576</v>
      </c>
      <c r="N34" s="155" t="s">
        <v>576</v>
      </c>
      <c r="O34" s="155" t="s">
        <v>576</v>
      </c>
      <c r="P34" s="155" t="s">
        <v>576</v>
      </c>
      <c r="Q34" s="155" t="s">
        <v>576</v>
      </c>
      <c r="R34" s="155" t="s">
        <v>576</v>
      </c>
      <c r="S34" s="155" t="s">
        <v>576</v>
      </c>
      <c r="T34" s="155" t="s">
        <v>576</v>
      </c>
      <c r="U34" s="155" t="s">
        <v>576</v>
      </c>
      <c r="V34" s="155" t="s">
        <v>576</v>
      </c>
      <c r="W34" s="155" t="s">
        <v>576</v>
      </c>
      <c r="X34" s="155" t="s">
        <v>576</v>
      </c>
    </row>
    <row r="35" spans="1:24" ht="23.1" customHeight="1">
      <c r="A35" s="421"/>
      <c r="B35" s="155"/>
      <c r="C35" s="446" t="s">
        <v>326</v>
      </c>
      <c r="D35" s="447"/>
      <c r="E35" s="448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</row>
    <row r="36" spans="1:24" ht="23.1" customHeight="1" thickBot="1">
      <c r="A36" s="421"/>
      <c r="B36" s="155"/>
      <c r="C36" s="450"/>
      <c r="D36" s="451"/>
      <c r="E36" s="452"/>
      <c r="F36" s="155"/>
      <c r="G36" s="155"/>
      <c r="H36" s="180" t="s">
        <v>577</v>
      </c>
      <c r="I36" s="180" t="s">
        <v>577</v>
      </c>
      <c r="J36" s="180" t="s">
        <v>577</v>
      </c>
      <c r="K36" s="180" t="s">
        <v>577</v>
      </c>
      <c r="L36" s="180" t="s">
        <v>577</v>
      </c>
      <c r="M36" s="180" t="s">
        <v>577</v>
      </c>
      <c r="N36" s="180" t="s">
        <v>577</v>
      </c>
      <c r="O36" s="180" t="s">
        <v>577</v>
      </c>
      <c r="P36" s="180" t="s">
        <v>577</v>
      </c>
      <c r="Q36" s="180" t="s">
        <v>577</v>
      </c>
      <c r="R36" s="180" t="s">
        <v>577</v>
      </c>
      <c r="S36" s="180" t="s">
        <v>577</v>
      </c>
      <c r="T36" s="180" t="s">
        <v>577</v>
      </c>
      <c r="U36" s="180" t="s">
        <v>577</v>
      </c>
      <c r="V36" s="180" t="s">
        <v>577</v>
      </c>
      <c r="W36" s="180" t="s">
        <v>577</v>
      </c>
      <c r="X36" s="180" t="s">
        <v>577</v>
      </c>
    </row>
    <row r="37" spans="1:24" ht="23.1" customHeight="1" thickTop="1" thickBot="1">
      <c r="A37" s="483"/>
      <c r="B37" s="155"/>
      <c r="C37" s="155"/>
      <c r="D37" s="155"/>
      <c r="E37" s="155"/>
      <c r="F37" s="155"/>
      <c r="G37" s="155"/>
      <c r="H37" s="178" t="s">
        <v>578</v>
      </c>
      <c r="I37" s="178" t="s">
        <v>578</v>
      </c>
      <c r="J37" s="178" t="s">
        <v>578</v>
      </c>
      <c r="K37" s="178" t="s">
        <v>578</v>
      </c>
      <c r="L37" s="178" t="s">
        <v>578</v>
      </c>
      <c r="M37" s="178" t="s">
        <v>578</v>
      </c>
      <c r="N37" s="178" t="s">
        <v>578</v>
      </c>
      <c r="O37" s="178" t="s">
        <v>578</v>
      </c>
      <c r="P37" s="178" t="s">
        <v>578</v>
      </c>
      <c r="Q37" s="178" t="s">
        <v>578</v>
      </c>
      <c r="R37" s="178" t="s">
        <v>578</v>
      </c>
      <c r="S37" s="178" t="s">
        <v>578</v>
      </c>
      <c r="T37" s="178" t="s">
        <v>578</v>
      </c>
      <c r="U37" s="178" t="s">
        <v>578</v>
      </c>
      <c r="V37" s="178" t="s">
        <v>578</v>
      </c>
      <c r="W37" s="178" t="s">
        <v>578</v>
      </c>
      <c r="X37" s="178" t="s">
        <v>578</v>
      </c>
    </row>
    <row r="38" spans="1:24" ht="23.1" customHeight="1" thickTop="1">
      <c r="A38" s="422"/>
      <c r="B38" s="155"/>
      <c r="C38" s="592" t="s">
        <v>327</v>
      </c>
      <c r="D38" s="593" t="s">
        <v>328</v>
      </c>
      <c r="E38" s="594" t="s">
        <v>579</v>
      </c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</row>
    <row r="39" spans="1:24" ht="23.1" customHeight="1">
      <c r="A39" s="421"/>
      <c r="B39" s="155"/>
      <c r="C39" s="603" t="s">
        <v>486</v>
      </c>
      <c r="D39" s="604" t="s">
        <v>486</v>
      </c>
      <c r="E39" s="605" t="s">
        <v>580</v>
      </c>
      <c r="F39" s="155"/>
      <c r="G39" s="155"/>
      <c r="H39" s="180" t="s">
        <v>581</v>
      </c>
      <c r="I39" s="180" t="s">
        <v>581</v>
      </c>
      <c r="J39" s="180" t="s">
        <v>581</v>
      </c>
      <c r="K39" s="180" t="s">
        <v>581</v>
      </c>
      <c r="L39" s="180" t="s">
        <v>581</v>
      </c>
      <c r="M39" s="180" t="s">
        <v>581</v>
      </c>
      <c r="N39" s="180" t="s">
        <v>581</v>
      </c>
      <c r="O39" s="180" t="s">
        <v>581</v>
      </c>
      <c r="P39" s="180" t="s">
        <v>581</v>
      </c>
      <c r="Q39" s="180" t="s">
        <v>581</v>
      </c>
      <c r="R39" s="180" t="s">
        <v>581</v>
      </c>
      <c r="S39" s="180" t="s">
        <v>581</v>
      </c>
      <c r="T39" s="180" t="s">
        <v>581</v>
      </c>
      <c r="U39" s="180" t="s">
        <v>581</v>
      </c>
      <c r="V39" s="180" t="s">
        <v>581</v>
      </c>
      <c r="W39" s="180" t="s">
        <v>581</v>
      </c>
      <c r="X39" s="180" t="s">
        <v>581</v>
      </c>
    </row>
    <row r="40" spans="1:24" ht="23.1" customHeight="1">
      <c r="A40" s="421"/>
      <c r="B40" s="155"/>
      <c r="C40" s="446" t="s">
        <v>582</v>
      </c>
      <c r="D40" s="447" t="s">
        <v>582</v>
      </c>
      <c r="E40" s="448" t="s">
        <v>583</v>
      </c>
      <c r="F40" s="155"/>
      <c r="G40" s="155"/>
      <c r="H40" s="155" t="s">
        <v>576</v>
      </c>
      <c r="I40" s="155" t="s">
        <v>576</v>
      </c>
      <c r="J40" s="155" t="s">
        <v>576</v>
      </c>
      <c r="K40" s="155" t="s">
        <v>576</v>
      </c>
      <c r="L40" s="155" t="s">
        <v>576</v>
      </c>
      <c r="M40" s="155" t="s">
        <v>576</v>
      </c>
      <c r="N40" s="155" t="s">
        <v>576</v>
      </c>
      <c r="O40" s="155" t="s">
        <v>576</v>
      </c>
      <c r="P40" s="155" t="s">
        <v>576</v>
      </c>
      <c r="Q40" s="155" t="s">
        <v>576</v>
      </c>
      <c r="R40" s="155" t="s">
        <v>576</v>
      </c>
      <c r="S40" s="155" t="s">
        <v>576</v>
      </c>
      <c r="T40" s="155" t="s">
        <v>576</v>
      </c>
      <c r="U40" s="155" t="s">
        <v>576</v>
      </c>
      <c r="V40" s="155" t="s">
        <v>576</v>
      </c>
      <c r="W40" s="155" t="s">
        <v>576</v>
      </c>
      <c r="X40" s="155" t="s">
        <v>576</v>
      </c>
    </row>
    <row r="41" spans="1:24" ht="23.1" customHeight="1">
      <c r="A41" s="421"/>
      <c r="B41" s="155"/>
      <c r="C41" s="446" t="s">
        <v>584</v>
      </c>
      <c r="D41" s="447" t="s">
        <v>584</v>
      </c>
      <c r="E41" s="448" t="s">
        <v>351</v>
      </c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81"/>
      <c r="R41" s="155"/>
      <c r="S41" s="155"/>
      <c r="T41" s="155"/>
      <c r="U41" s="155"/>
      <c r="V41" s="155"/>
      <c r="W41" s="155"/>
      <c r="X41" s="155"/>
    </row>
    <row r="42" spans="1:24" ht="23.1" customHeight="1">
      <c r="A42" s="421"/>
      <c r="B42" s="155"/>
      <c r="C42" s="446"/>
      <c r="D42" s="447"/>
      <c r="E42" s="448" t="s">
        <v>353</v>
      </c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81"/>
      <c r="R42" s="155"/>
      <c r="S42" s="155"/>
      <c r="T42" s="155"/>
      <c r="U42" s="155"/>
      <c r="V42" s="155"/>
      <c r="W42" s="155"/>
      <c r="X42" s="155"/>
    </row>
    <row r="43" spans="1:24" ht="23.1" customHeight="1">
      <c r="A43" s="421"/>
      <c r="B43" s="155"/>
      <c r="C43" s="401" t="str">
        <f>HLOOKUP($A$28,$H$2:$S$8,2)</f>
        <v>②２０００ｍ2本　　　　　　２５分　　　　　</v>
      </c>
      <c r="D43" s="676" t="str">
        <f>HLOOKUP($A$55,$H$2:$S$8,2)</f>
        <v>②２０００ｍ2本　　　　　　２５分　　　　　</v>
      </c>
      <c r="E43" s="448" t="s">
        <v>355</v>
      </c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</row>
    <row r="44" spans="1:24" ht="23.1" customHeight="1">
      <c r="A44" s="421"/>
      <c r="B44" s="155"/>
      <c r="C44" s="401" t="str">
        <f>HLOOKUP($A$28,$H$2:$S$8,3)</f>
        <v>※休息時間は１５分</v>
      </c>
      <c r="D44" s="676" t="str">
        <f>HLOOKUP($A$55,$H$2:$S$8,3)</f>
        <v>※休息時間は１５分</v>
      </c>
      <c r="E44" s="448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</row>
    <row r="45" spans="1:24" ht="23.1" customHeight="1">
      <c r="A45" s="421"/>
      <c r="B45" s="155"/>
      <c r="C45" s="401" t="str">
        <f>HLOOKUP($A$28,$H$2:$S$8,4)</f>
        <v>※休息時間の過ごし方注意</v>
      </c>
      <c r="D45" s="676" t="str">
        <f>HLOOKUP($A$55,$H$2:$S$8,4)</f>
        <v>※休息時間の過ごし方注意</v>
      </c>
      <c r="E45" s="471" t="s">
        <v>586</v>
      </c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</row>
    <row r="46" spans="1:24" ht="23.1" customHeight="1">
      <c r="A46" s="421"/>
      <c r="B46" s="155"/>
      <c r="C46" s="401" t="str">
        <f>HLOOKUP($A$28,$H$2:$S$8,5)</f>
        <v>※Aチーム6分20秒～6分40秒</v>
      </c>
      <c r="D46" s="676" t="str">
        <f>HLOOKUP($A$55,$H$2:$S$8,5)</f>
        <v>※Aチーム６分３０秒</v>
      </c>
      <c r="E46" s="472" t="s">
        <v>587</v>
      </c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</row>
    <row r="47" spans="1:24" ht="23.1" customHeight="1">
      <c r="A47" s="421"/>
      <c r="B47" s="155"/>
      <c r="C47" s="401" t="str">
        <f>HLOOKUP($A$28,$H$2:$S$8,6)</f>
        <v>※Bチーム6分50秒～7分30秒</v>
      </c>
      <c r="D47" s="676" t="str">
        <f>HLOOKUP($A$55,$H$2:$S$8,6)</f>
        <v>※Bチーム７分００秒</v>
      </c>
      <c r="E47" s="472" t="s">
        <v>588</v>
      </c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</row>
    <row r="48" spans="1:24" ht="23.1" customHeight="1">
      <c r="A48" s="421"/>
      <c r="B48" s="155"/>
      <c r="C48" s="401" t="str">
        <f>HLOOKUP($A$28,$H$2:$S$8,7)</f>
        <v>※筋スピード持続力を養成</v>
      </c>
      <c r="D48" s="676" t="str">
        <f>HLOOKUP($A$55,$H$2:$S$8,7)</f>
        <v>※筋スピード持続力を養成</v>
      </c>
      <c r="E48" s="472" t="s">
        <v>590</v>
      </c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</row>
    <row r="49" spans="1:5" ht="23.1" customHeight="1">
      <c r="A49" s="421"/>
      <c r="B49" s="155"/>
      <c r="C49" s="446"/>
      <c r="D49" s="447"/>
      <c r="E49" s="472" t="s">
        <v>591</v>
      </c>
    </row>
    <row r="50" spans="1:5" ht="23.1" customHeight="1">
      <c r="A50" s="421"/>
      <c r="B50" s="155"/>
      <c r="C50" s="674" t="str">
        <f>HLOOKUP($A$55,$H$9:$S$14,2)</f>
        <v>③１０００ｍ１本　　　　５分　　　　　</v>
      </c>
      <c r="D50" s="675" t="s">
        <v>184</v>
      </c>
      <c r="E50" s="472" t="s">
        <v>592</v>
      </c>
    </row>
    <row r="51" spans="1:5" ht="23.1" customHeight="1">
      <c r="A51" s="421"/>
      <c r="B51" s="155"/>
      <c r="C51" s="674" t="str">
        <f>HLOOKUP($A$28,$H$9:$S$14,3)</f>
        <v>※休息時間は１０分</v>
      </c>
      <c r="D51" s="675" t="s">
        <v>195</v>
      </c>
      <c r="E51" s="427"/>
    </row>
    <row r="52" spans="1:5" ht="23.1" customHeight="1">
      <c r="A52" s="421"/>
      <c r="B52" s="155"/>
      <c r="C52" s="674" t="str">
        <f>HLOOKUP($A$28,$H$9:$S$14,4)</f>
        <v>※最大スピード養成</v>
      </c>
      <c r="D52" s="675" t="s">
        <v>205</v>
      </c>
      <c r="E52" s="448"/>
    </row>
    <row r="53" spans="1:5" ht="23.1" customHeight="1">
      <c r="A53" s="421"/>
      <c r="B53" s="155"/>
      <c r="C53" s="674" t="str">
        <f>HLOOKUP($A$28,$H$9:$S$14,5)</f>
        <v>※Aチーム３分００秒</v>
      </c>
      <c r="D53" s="675" t="s">
        <v>970</v>
      </c>
      <c r="E53" s="427">
        <v>0</v>
      </c>
    </row>
    <row r="54" spans="1:5" ht="23.1" customHeight="1">
      <c r="A54" s="461" t="s">
        <v>471</v>
      </c>
      <c r="B54" s="155"/>
      <c r="C54" s="674" t="str">
        <f>HLOOKUP($A$28,$H$9:$S$14,6)</f>
        <v>※Bチーム３分１５秒</v>
      </c>
      <c r="D54" s="675" t="s">
        <v>225</v>
      </c>
      <c r="E54" s="448" t="s">
        <v>568</v>
      </c>
    </row>
    <row r="55" spans="1:5" ht="23.1" customHeight="1">
      <c r="A55" s="141">
        <f>A28+1</f>
        <v>10</v>
      </c>
      <c r="B55" s="155"/>
      <c r="C55" s="401"/>
      <c r="D55" s="447" t="s">
        <v>233</v>
      </c>
      <c r="E55" s="448" t="s">
        <v>569</v>
      </c>
    </row>
    <row r="56" spans="1:5" ht="23.1" customHeight="1">
      <c r="A56" s="162"/>
      <c r="B56" s="155"/>
      <c r="C56" s="425"/>
      <c r="D56" s="447"/>
      <c r="E56" s="448" t="s">
        <v>571</v>
      </c>
    </row>
    <row r="57" spans="1:5" ht="23.1" customHeight="1">
      <c r="A57" s="162"/>
      <c r="B57" s="155"/>
      <c r="C57" s="446"/>
      <c r="D57" s="447"/>
      <c r="E57" s="448"/>
    </row>
    <row r="58" spans="1:5" ht="23.1" customHeight="1">
      <c r="A58" s="162"/>
      <c r="B58" s="155"/>
      <c r="C58" s="446"/>
      <c r="D58" s="447"/>
      <c r="E58" s="448"/>
    </row>
    <row r="59" spans="1:5" ht="23.1" customHeight="1">
      <c r="A59" s="162"/>
      <c r="B59" s="155"/>
      <c r="C59" s="446"/>
      <c r="D59" s="447"/>
      <c r="E59" s="448"/>
    </row>
    <row r="60" spans="1:5" ht="23.1" customHeight="1">
      <c r="A60" s="162"/>
      <c r="B60" s="155"/>
      <c r="C60" s="425" t="s">
        <v>513</v>
      </c>
      <c r="D60" s="426" t="s">
        <v>513</v>
      </c>
      <c r="E60" s="427" t="s">
        <v>574</v>
      </c>
    </row>
    <row r="61" spans="1:5" ht="23.1" customHeight="1" thickBot="1">
      <c r="C61" s="606"/>
      <c r="D61" s="607"/>
      <c r="E61" s="608"/>
    </row>
    <row r="62" spans="1:5" ht="14.25" thickTop="1"/>
  </sheetData>
  <phoneticPr fontId="36"/>
  <hyperlinks>
    <hyperlink ref="E32" r:id="rId1" display="http://homepage1.nifty.com/ranranran/wkoukoutore7.htm"/>
    <hyperlink ref="C15" r:id="rId2"/>
  </hyperlinks>
  <pageMargins left="0.7" right="0.7" top="0.75" bottom="0.75" header="0.3" footer="0.3"/>
  <pageSetup paperSize="9" scale="56" orientation="portrait" horizontalDpi="360" verticalDpi="36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workbookViewId="0"/>
  </sheetViews>
  <sheetFormatPr defaultRowHeight="13.5"/>
  <cols>
    <col min="1" max="1" width="3.5" customWidth="1"/>
    <col min="2" max="2" width="6.125" customWidth="1"/>
    <col min="3" max="5" width="45.625" customWidth="1"/>
  </cols>
  <sheetData>
    <row r="1" spans="1:19" ht="24.75" thickBot="1">
      <c r="A1" s="184"/>
      <c r="B1" s="185"/>
      <c r="C1" s="222" t="s">
        <v>59</v>
      </c>
      <c r="D1" s="185" t="s">
        <v>593</v>
      </c>
      <c r="E1" s="191" t="s">
        <v>476</v>
      </c>
      <c r="F1" s="184"/>
      <c r="G1" s="184"/>
      <c r="H1" s="219" t="s">
        <v>594</v>
      </c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</row>
    <row r="2" spans="1:19" ht="23.1" customHeight="1" thickTop="1">
      <c r="A2" s="184"/>
      <c r="B2" s="186" t="s">
        <v>177</v>
      </c>
      <c r="C2" s="213" t="s">
        <v>12</v>
      </c>
      <c r="D2" s="193" t="s">
        <v>178</v>
      </c>
      <c r="E2" s="192" t="s">
        <v>179</v>
      </c>
      <c r="F2" s="184"/>
      <c r="G2" s="184"/>
      <c r="H2" s="220">
        <v>1</v>
      </c>
      <c r="I2" s="184">
        <v>2</v>
      </c>
      <c r="J2" s="184">
        <v>3</v>
      </c>
      <c r="K2" s="184">
        <v>4</v>
      </c>
      <c r="L2" s="184">
        <v>5</v>
      </c>
      <c r="M2" s="184">
        <v>6</v>
      </c>
      <c r="N2" s="184">
        <v>7</v>
      </c>
      <c r="O2" s="184">
        <v>8</v>
      </c>
      <c r="P2" s="184">
        <v>9</v>
      </c>
      <c r="Q2" s="184">
        <v>10</v>
      </c>
      <c r="R2" s="184">
        <v>11</v>
      </c>
      <c r="S2" s="184">
        <v>12</v>
      </c>
    </row>
    <row r="3" spans="1:19" ht="23.1" customHeight="1">
      <c r="A3" s="184"/>
      <c r="B3" s="207" t="s">
        <v>19</v>
      </c>
      <c r="C3" s="187" t="s">
        <v>23</v>
      </c>
      <c r="D3" s="197" t="s">
        <v>180</v>
      </c>
      <c r="E3" s="198" t="s">
        <v>181</v>
      </c>
      <c r="F3" s="184"/>
      <c r="G3" s="184"/>
      <c r="H3" s="219" t="s">
        <v>434</v>
      </c>
      <c r="I3" s="219" t="s">
        <v>190</v>
      </c>
      <c r="J3" s="219" t="s">
        <v>184</v>
      </c>
      <c r="K3" s="218" t="s">
        <v>185</v>
      </c>
      <c r="L3" s="219" t="s">
        <v>186</v>
      </c>
      <c r="M3" s="219" t="s">
        <v>187</v>
      </c>
      <c r="N3" s="219" t="s">
        <v>187</v>
      </c>
      <c r="O3" s="219" t="s">
        <v>187</v>
      </c>
      <c r="P3" s="219" t="s">
        <v>187</v>
      </c>
      <c r="Q3" s="219" t="s">
        <v>186</v>
      </c>
      <c r="R3" s="218" t="s">
        <v>185</v>
      </c>
      <c r="S3" s="219" t="s">
        <v>184</v>
      </c>
    </row>
    <row r="4" spans="1:19" ht="23.1" customHeight="1">
      <c r="A4" s="184"/>
      <c r="B4" s="201" t="s">
        <v>38</v>
      </c>
      <c r="C4" s="212" t="s">
        <v>36</v>
      </c>
      <c r="D4" s="197" t="s">
        <v>595</v>
      </c>
      <c r="E4" s="198" t="s">
        <v>596</v>
      </c>
      <c r="F4" s="184"/>
      <c r="G4" s="184"/>
      <c r="H4" s="220" t="s">
        <v>418</v>
      </c>
      <c r="I4" s="220" t="s">
        <v>419</v>
      </c>
      <c r="J4" s="220" t="s">
        <v>420</v>
      </c>
      <c r="K4" s="220" t="s">
        <v>421</v>
      </c>
      <c r="L4" s="220" t="s">
        <v>422</v>
      </c>
      <c r="M4" s="220" t="s">
        <v>422</v>
      </c>
      <c r="N4" s="220" t="s">
        <v>422</v>
      </c>
      <c r="O4" s="220" t="s">
        <v>422</v>
      </c>
      <c r="P4" s="220" t="s">
        <v>422</v>
      </c>
      <c r="Q4" s="220" t="s">
        <v>422</v>
      </c>
      <c r="R4" s="220" t="s">
        <v>421</v>
      </c>
      <c r="S4" s="220" t="s">
        <v>420</v>
      </c>
    </row>
    <row r="5" spans="1:19" ht="23.1" customHeight="1">
      <c r="A5" s="184"/>
      <c r="B5" s="202" t="s">
        <v>52</v>
      </c>
      <c r="C5" s="188" t="s">
        <v>53</v>
      </c>
      <c r="D5" s="197" t="s">
        <v>201</v>
      </c>
      <c r="E5" s="198" t="s">
        <v>202</v>
      </c>
      <c r="F5" s="184"/>
      <c r="G5" s="184"/>
      <c r="H5" s="220" t="s">
        <v>203</v>
      </c>
      <c r="I5" s="220" t="s">
        <v>204</v>
      </c>
      <c r="J5" s="220" t="s">
        <v>205</v>
      </c>
      <c r="K5" s="218" t="s">
        <v>206</v>
      </c>
      <c r="L5" s="220" t="s">
        <v>207</v>
      </c>
      <c r="M5" s="220" t="s">
        <v>208</v>
      </c>
      <c r="N5" s="220" t="s">
        <v>208</v>
      </c>
      <c r="O5" s="220" t="s">
        <v>208</v>
      </c>
      <c r="P5" s="220" t="s">
        <v>208</v>
      </c>
      <c r="Q5" s="220" t="s">
        <v>207</v>
      </c>
      <c r="R5" s="218" t="s">
        <v>206</v>
      </c>
      <c r="S5" s="220" t="s">
        <v>205</v>
      </c>
    </row>
    <row r="6" spans="1:19" ht="23.1" customHeight="1">
      <c r="A6" s="184"/>
      <c r="B6" s="203" t="s">
        <v>62</v>
      </c>
      <c r="C6" s="212" t="s">
        <v>69</v>
      </c>
      <c r="D6" s="197" t="s">
        <v>597</v>
      </c>
      <c r="E6" s="198" t="s">
        <v>598</v>
      </c>
      <c r="F6" s="184"/>
      <c r="G6" s="184"/>
      <c r="H6" s="220" t="s">
        <v>214</v>
      </c>
      <c r="I6" s="220" t="s">
        <v>215</v>
      </c>
      <c r="J6" s="220" t="s">
        <v>216</v>
      </c>
      <c r="K6" s="218" t="s">
        <v>217</v>
      </c>
      <c r="L6" s="220" t="s">
        <v>218</v>
      </c>
      <c r="M6" s="220" t="s">
        <v>219</v>
      </c>
      <c r="N6" s="220" t="s">
        <v>219</v>
      </c>
      <c r="O6" s="220" t="s">
        <v>219</v>
      </c>
      <c r="P6" s="220" t="s">
        <v>219</v>
      </c>
      <c r="Q6" s="220" t="s">
        <v>218</v>
      </c>
      <c r="R6" s="218" t="s">
        <v>217</v>
      </c>
      <c r="S6" s="220" t="s">
        <v>216</v>
      </c>
    </row>
    <row r="7" spans="1:19" ht="23.1" customHeight="1">
      <c r="A7" s="184"/>
      <c r="B7" s="204" t="s">
        <v>75</v>
      </c>
      <c r="C7" s="420" t="s">
        <v>964</v>
      </c>
      <c r="D7" s="197" t="s">
        <v>599</v>
      </c>
      <c r="E7" s="198" t="s">
        <v>222</v>
      </c>
      <c r="F7" s="184"/>
      <c r="G7" s="184"/>
      <c r="H7" s="220" t="s">
        <v>223</v>
      </c>
      <c r="I7" s="220" t="s">
        <v>224</v>
      </c>
      <c r="J7" s="220" t="s">
        <v>225</v>
      </c>
      <c r="K7" s="218" t="s">
        <v>226</v>
      </c>
      <c r="L7" s="220" t="s">
        <v>227</v>
      </c>
      <c r="M7" s="220" t="s">
        <v>227</v>
      </c>
      <c r="N7" s="220" t="s">
        <v>227</v>
      </c>
      <c r="O7" s="220" t="s">
        <v>227</v>
      </c>
      <c r="P7" s="220" t="s">
        <v>227</v>
      </c>
      <c r="Q7" s="220" t="s">
        <v>227</v>
      </c>
      <c r="R7" s="218" t="s">
        <v>226</v>
      </c>
      <c r="S7" s="220" t="s">
        <v>225</v>
      </c>
    </row>
    <row r="8" spans="1:19" ht="23.1" customHeight="1">
      <c r="A8" s="184"/>
      <c r="B8" s="206" t="s">
        <v>82</v>
      </c>
      <c r="C8" s="212" t="s">
        <v>50</v>
      </c>
      <c r="D8" s="197" t="s">
        <v>600</v>
      </c>
      <c r="E8" s="198" t="s">
        <v>601</v>
      </c>
      <c r="F8" s="184"/>
      <c r="G8" s="184"/>
      <c r="H8" s="220" t="s">
        <v>232</v>
      </c>
      <c r="I8" s="220" t="s">
        <v>232</v>
      </c>
      <c r="J8" s="220" t="s">
        <v>233</v>
      </c>
      <c r="K8" s="221" t="s">
        <v>234</v>
      </c>
      <c r="L8" s="220" t="s">
        <v>441</v>
      </c>
      <c r="M8" s="220" t="s">
        <v>441</v>
      </c>
      <c r="N8" s="220" t="s">
        <v>441</v>
      </c>
      <c r="O8" s="220" t="s">
        <v>441</v>
      </c>
      <c r="P8" s="220" t="s">
        <v>441</v>
      </c>
      <c r="Q8" s="220" t="s">
        <v>441</v>
      </c>
      <c r="R8" s="221" t="s">
        <v>234</v>
      </c>
      <c r="S8" s="220" t="s">
        <v>233</v>
      </c>
    </row>
    <row r="9" spans="1:19" ht="23.1" customHeight="1" thickBot="1">
      <c r="A9" s="184"/>
      <c r="B9" s="205" t="s">
        <v>91</v>
      </c>
      <c r="C9" s="189" t="s">
        <v>60</v>
      </c>
      <c r="D9" s="199" t="s">
        <v>201</v>
      </c>
      <c r="E9" s="200" t="s">
        <v>201</v>
      </c>
      <c r="F9" s="184"/>
      <c r="G9" s="184"/>
      <c r="H9" s="220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</row>
    <row r="10" spans="1:19" ht="23.1" customHeight="1" thickTop="1" thickBot="1">
      <c r="A10" s="184"/>
      <c r="B10" s="184"/>
      <c r="C10" s="184"/>
      <c r="D10" s="184"/>
      <c r="E10" s="184"/>
      <c r="F10" s="184"/>
      <c r="G10" s="184"/>
      <c r="H10" s="220">
        <v>1</v>
      </c>
      <c r="I10" s="184">
        <v>2</v>
      </c>
      <c r="J10" s="184">
        <v>3</v>
      </c>
      <c r="K10" s="184">
        <v>4</v>
      </c>
      <c r="L10" s="184">
        <v>5</v>
      </c>
      <c r="M10" s="184">
        <v>6</v>
      </c>
      <c r="N10" s="184">
        <v>7</v>
      </c>
      <c r="O10" s="184">
        <v>8</v>
      </c>
      <c r="P10" s="184">
        <v>9</v>
      </c>
      <c r="Q10" s="184">
        <v>10</v>
      </c>
      <c r="R10" s="184">
        <v>11</v>
      </c>
      <c r="S10" s="184">
        <v>12</v>
      </c>
    </row>
    <row r="11" spans="1:19" ht="23.1" customHeight="1" thickTop="1" thickBot="1">
      <c r="A11" s="191"/>
      <c r="B11" s="184"/>
      <c r="C11" s="439" t="s">
        <v>238</v>
      </c>
      <c r="D11" s="440" t="s">
        <v>239</v>
      </c>
      <c r="E11" s="441" t="s">
        <v>240</v>
      </c>
      <c r="F11" s="184"/>
      <c r="G11" s="184"/>
      <c r="H11" s="195" t="s">
        <v>602</v>
      </c>
      <c r="I11" s="195" t="s">
        <v>602</v>
      </c>
      <c r="J11" s="195" t="s">
        <v>602</v>
      </c>
      <c r="K11" s="195" t="s">
        <v>602</v>
      </c>
      <c r="L11" s="195" t="s">
        <v>602</v>
      </c>
      <c r="M11" s="195" t="s">
        <v>602</v>
      </c>
      <c r="N11" s="195" t="s">
        <v>602</v>
      </c>
      <c r="O11" s="195" t="s">
        <v>602</v>
      </c>
      <c r="P11" s="195" t="s">
        <v>602</v>
      </c>
      <c r="Q11" s="195" t="s">
        <v>602</v>
      </c>
      <c r="R11" s="195" t="s">
        <v>602</v>
      </c>
      <c r="S11" s="195" t="s">
        <v>602</v>
      </c>
    </row>
    <row r="12" spans="1:19" ht="23.1" customHeight="1">
      <c r="A12" s="190"/>
      <c r="B12" s="184"/>
      <c r="C12" s="425" t="s">
        <v>331</v>
      </c>
      <c r="D12" s="426" t="s">
        <v>331</v>
      </c>
      <c r="E12" s="427" t="s">
        <v>242</v>
      </c>
      <c r="F12" s="184"/>
      <c r="G12" s="184"/>
      <c r="H12" s="215" t="s">
        <v>603</v>
      </c>
      <c r="I12" s="215" t="s">
        <v>603</v>
      </c>
      <c r="J12" s="215" t="s">
        <v>603</v>
      </c>
      <c r="K12" s="215" t="s">
        <v>603</v>
      </c>
      <c r="L12" s="215" t="s">
        <v>603</v>
      </c>
      <c r="M12" s="215" t="s">
        <v>603</v>
      </c>
      <c r="N12" s="215" t="s">
        <v>603</v>
      </c>
      <c r="O12" s="215" t="s">
        <v>603</v>
      </c>
      <c r="P12" s="215" t="s">
        <v>603</v>
      </c>
      <c r="Q12" s="215" t="s">
        <v>603</v>
      </c>
      <c r="R12" s="215" t="s">
        <v>603</v>
      </c>
      <c r="S12" s="215" t="s">
        <v>603</v>
      </c>
    </row>
    <row r="13" spans="1:19" ht="23.1" customHeight="1">
      <c r="A13" s="190"/>
      <c r="B13" s="184"/>
      <c r="C13" s="446" t="s">
        <v>243</v>
      </c>
      <c r="D13" s="447" t="s">
        <v>243</v>
      </c>
      <c r="E13" s="448" t="s">
        <v>244</v>
      </c>
      <c r="F13" s="184"/>
      <c r="G13" s="184"/>
      <c r="H13" s="217" t="s">
        <v>604</v>
      </c>
      <c r="I13" s="217" t="s">
        <v>604</v>
      </c>
      <c r="J13" s="217" t="s">
        <v>604</v>
      </c>
      <c r="K13" s="217" t="s">
        <v>604</v>
      </c>
      <c r="L13" s="217" t="s">
        <v>604</v>
      </c>
      <c r="M13" s="217" t="s">
        <v>604</v>
      </c>
      <c r="N13" s="217" t="s">
        <v>604</v>
      </c>
      <c r="O13" s="217" t="s">
        <v>604</v>
      </c>
      <c r="P13" s="217" t="s">
        <v>604</v>
      </c>
      <c r="Q13" s="217" t="s">
        <v>604</v>
      </c>
      <c r="R13" s="217" t="s">
        <v>604</v>
      </c>
      <c r="S13" s="217" t="s">
        <v>604</v>
      </c>
    </row>
    <row r="14" spans="1:19" ht="23.1" customHeight="1">
      <c r="A14" s="190"/>
      <c r="B14" s="184"/>
      <c r="C14" s="446" t="s">
        <v>255</v>
      </c>
      <c r="D14" s="447" t="s">
        <v>255</v>
      </c>
      <c r="E14" s="448"/>
      <c r="F14" s="184"/>
      <c r="G14" s="184"/>
      <c r="H14" s="217" t="s">
        <v>605</v>
      </c>
      <c r="I14" s="217" t="s">
        <v>605</v>
      </c>
      <c r="J14" s="217" t="s">
        <v>605</v>
      </c>
      <c r="K14" s="217" t="s">
        <v>605</v>
      </c>
      <c r="L14" s="217" t="s">
        <v>605</v>
      </c>
      <c r="M14" s="217" t="s">
        <v>605</v>
      </c>
      <c r="N14" s="217" t="s">
        <v>605</v>
      </c>
      <c r="O14" s="217" t="s">
        <v>605</v>
      </c>
      <c r="P14" s="217" t="s">
        <v>605</v>
      </c>
      <c r="Q14" s="217" t="s">
        <v>605</v>
      </c>
      <c r="R14" s="217" t="s">
        <v>605</v>
      </c>
      <c r="S14" s="217" t="s">
        <v>605</v>
      </c>
    </row>
    <row r="15" spans="1:19" ht="23.1" customHeight="1">
      <c r="A15" s="190"/>
      <c r="B15" s="184"/>
      <c r="C15" s="446"/>
      <c r="D15" s="426" t="s">
        <v>336</v>
      </c>
      <c r="E15" s="448"/>
      <c r="F15" s="184"/>
      <c r="G15" s="184"/>
      <c r="H15" s="217" t="s">
        <v>606</v>
      </c>
      <c r="I15" s="217" t="s">
        <v>606</v>
      </c>
      <c r="J15" s="217" t="s">
        <v>606</v>
      </c>
      <c r="K15" s="217" t="s">
        <v>606</v>
      </c>
      <c r="L15" s="217" t="s">
        <v>606</v>
      </c>
      <c r="M15" s="217" t="s">
        <v>606</v>
      </c>
      <c r="N15" s="217" t="s">
        <v>606</v>
      </c>
      <c r="O15" s="217" t="s">
        <v>606</v>
      </c>
      <c r="P15" s="217" t="s">
        <v>606</v>
      </c>
      <c r="Q15" s="217" t="s">
        <v>606</v>
      </c>
      <c r="R15" s="217" t="s">
        <v>606</v>
      </c>
      <c r="S15" s="217" t="s">
        <v>606</v>
      </c>
    </row>
    <row r="16" spans="1:19" ht="23.1" customHeight="1">
      <c r="A16" s="190"/>
      <c r="B16" s="184"/>
      <c r="C16" s="425" t="s">
        <v>336</v>
      </c>
      <c r="D16" s="447" t="s">
        <v>271</v>
      </c>
      <c r="E16" s="427" t="s">
        <v>263</v>
      </c>
      <c r="F16" s="184"/>
      <c r="G16" s="184"/>
      <c r="H16" s="217" t="s">
        <v>607</v>
      </c>
      <c r="I16" s="217" t="s">
        <v>607</v>
      </c>
      <c r="J16" s="217" t="s">
        <v>607</v>
      </c>
      <c r="K16" s="217" t="s">
        <v>607</v>
      </c>
      <c r="L16" s="217" t="s">
        <v>607</v>
      </c>
      <c r="M16" s="217" t="s">
        <v>607</v>
      </c>
      <c r="N16" s="217" t="s">
        <v>607</v>
      </c>
      <c r="O16" s="217" t="s">
        <v>607</v>
      </c>
      <c r="P16" s="217" t="s">
        <v>607</v>
      </c>
      <c r="Q16" s="217" t="s">
        <v>607</v>
      </c>
      <c r="R16" s="217" t="s">
        <v>607</v>
      </c>
      <c r="S16" s="217" t="s">
        <v>607</v>
      </c>
    </row>
    <row r="17" spans="1:22" ht="23.1" customHeight="1">
      <c r="A17" s="190"/>
      <c r="B17" s="184"/>
      <c r="C17" s="446" t="s">
        <v>271</v>
      </c>
      <c r="D17" s="447" t="s">
        <v>275</v>
      </c>
      <c r="E17" s="448" t="s">
        <v>273</v>
      </c>
      <c r="F17" s="184"/>
      <c r="G17" s="184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</row>
    <row r="18" spans="1:22" ht="23.1" customHeight="1">
      <c r="A18" s="190"/>
      <c r="B18" s="184"/>
      <c r="C18" s="446" t="s">
        <v>275</v>
      </c>
      <c r="D18" s="447" t="s">
        <v>279</v>
      </c>
      <c r="E18" s="448" t="s">
        <v>277</v>
      </c>
      <c r="F18" s="184"/>
      <c r="G18" s="184"/>
      <c r="H18" s="195" t="s">
        <v>608</v>
      </c>
      <c r="I18" s="195" t="s">
        <v>608</v>
      </c>
      <c r="J18" s="195" t="s">
        <v>608</v>
      </c>
      <c r="K18" s="195" t="s">
        <v>608</v>
      </c>
      <c r="L18" s="195" t="s">
        <v>608</v>
      </c>
      <c r="M18" s="195" t="s">
        <v>608</v>
      </c>
      <c r="N18" s="195" t="s">
        <v>608</v>
      </c>
      <c r="O18" s="195" t="s">
        <v>608</v>
      </c>
      <c r="P18" s="195" t="s">
        <v>608</v>
      </c>
      <c r="Q18" s="195" t="s">
        <v>608</v>
      </c>
      <c r="R18" s="195" t="s">
        <v>608</v>
      </c>
      <c r="S18" s="195" t="s">
        <v>608</v>
      </c>
    </row>
    <row r="19" spans="1:22" ht="23.1" customHeight="1">
      <c r="A19" s="190"/>
      <c r="B19" s="184"/>
      <c r="C19" s="446" t="s">
        <v>279</v>
      </c>
      <c r="D19" s="447" t="s">
        <v>281</v>
      </c>
      <c r="E19" s="448"/>
      <c r="F19" s="184"/>
      <c r="G19" s="184"/>
      <c r="H19" s="219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</row>
    <row r="20" spans="1:22" ht="23.1" customHeight="1">
      <c r="A20" s="190"/>
      <c r="B20" s="184"/>
      <c r="C20" s="446" t="s">
        <v>281</v>
      </c>
      <c r="D20" s="447" t="s">
        <v>340</v>
      </c>
      <c r="E20" s="448"/>
      <c r="F20" s="184"/>
      <c r="G20" s="184"/>
      <c r="H20" s="219">
        <v>1</v>
      </c>
      <c r="I20" s="184">
        <v>2</v>
      </c>
      <c r="J20" s="184">
        <v>3</v>
      </c>
      <c r="K20" s="184">
        <v>4</v>
      </c>
      <c r="L20" s="184">
        <v>5</v>
      </c>
      <c r="M20" s="184">
        <v>6</v>
      </c>
      <c r="N20" s="184">
        <v>7</v>
      </c>
      <c r="O20" s="184">
        <v>8</v>
      </c>
      <c r="P20" s="184">
        <v>9</v>
      </c>
      <c r="Q20" s="184">
        <v>10</v>
      </c>
      <c r="R20" s="184">
        <v>11</v>
      </c>
      <c r="S20" s="184">
        <v>12</v>
      </c>
    </row>
    <row r="21" spans="1:22" ht="23.1" customHeight="1">
      <c r="A21" s="190"/>
      <c r="B21" s="184"/>
      <c r="C21" s="446" t="s">
        <v>340</v>
      </c>
      <c r="D21" s="447" t="s">
        <v>342</v>
      </c>
      <c r="E21" s="427" t="s">
        <v>285</v>
      </c>
      <c r="F21" s="184"/>
      <c r="G21" s="184"/>
      <c r="H21" s="219" t="s">
        <v>609</v>
      </c>
      <c r="I21" s="219" t="s">
        <v>610</v>
      </c>
      <c r="J21" s="219" t="s">
        <v>611</v>
      </c>
      <c r="K21" s="219" t="s">
        <v>612</v>
      </c>
      <c r="L21" s="219" t="s">
        <v>612</v>
      </c>
      <c r="M21" s="184"/>
      <c r="N21" s="184"/>
      <c r="O21" s="184"/>
      <c r="P21" s="184"/>
      <c r="Q21" s="219" t="s">
        <v>612</v>
      </c>
      <c r="R21" s="219" t="s">
        <v>612</v>
      </c>
      <c r="S21" s="219" t="s">
        <v>611</v>
      </c>
    </row>
    <row r="22" spans="1:22" ht="23.1" customHeight="1">
      <c r="A22" s="190"/>
      <c r="B22" s="184"/>
      <c r="C22" s="446" t="s">
        <v>342</v>
      </c>
      <c r="D22" s="447" t="s">
        <v>343</v>
      </c>
      <c r="E22" s="448" t="s">
        <v>296</v>
      </c>
      <c r="F22" s="184"/>
      <c r="G22" s="184"/>
      <c r="H22" s="220" t="s">
        <v>418</v>
      </c>
      <c r="I22" s="220" t="s">
        <v>419</v>
      </c>
      <c r="J22" s="220" t="s">
        <v>420</v>
      </c>
      <c r="K22" s="220" t="s">
        <v>421</v>
      </c>
      <c r="L22" s="220" t="s">
        <v>422</v>
      </c>
      <c r="M22" s="220" t="s">
        <v>422</v>
      </c>
      <c r="N22" s="220" t="s">
        <v>422</v>
      </c>
      <c r="O22" s="220" t="s">
        <v>422</v>
      </c>
      <c r="P22" s="220" t="s">
        <v>422</v>
      </c>
      <c r="Q22" s="220" t="s">
        <v>422</v>
      </c>
      <c r="R22" s="220" t="s">
        <v>421</v>
      </c>
      <c r="S22" s="220" t="s">
        <v>420</v>
      </c>
    </row>
    <row r="23" spans="1:22" ht="23.1" customHeight="1">
      <c r="A23" s="190"/>
      <c r="B23" s="184"/>
      <c r="C23" s="446" t="s">
        <v>343</v>
      </c>
      <c r="D23" s="240" t="s">
        <v>968</v>
      </c>
      <c r="E23" s="448"/>
      <c r="F23" s="184"/>
      <c r="G23" s="184"/>
      <c r="H23" s="220" t="s">
        <v>211</v>
      </c>
      <c r="I23" s="220" t="s">
        <v>211</v>
      </c>
      <c r="J23" s="220" t="s">
        <v>211</v>
      </c>
      <c r="K23" s="220" t="s">
        <v>211</v>
      </c>
      <c r="L23" s="220" t="s">
        <v>211</v>
      </c>
      <c r="M23" s="184"/>
      <c r="N23" s="184"/>
      <c r="O23" s="184"/>
      <c r="P23" s="184"/>
      <c r="Q23" s="220" t="s">
        <v>211</v>
      </c>
      <c r="R23" s="220" t="s">
        <v>211</v>
      </c>
      <c r="S23" s="220" t="s">
        <v>211</v>
      </c>
    </row>
    <row r="24" spans="1:22" ht="23.1" customHeight="1">
      <c r="A24" s="190"/>
      <c r="B24" s="184"/>
      <c r="C24" s="446" t="s">
        <v>307</v>
      </c>
      <c r="D24" s="241" t="s">
        <v>965</v>
      </c>
      <c r="E24" s="427" t="s">
        <v>308</v>
      </c>
      <c r="F24" s="184"/>
      <c r="G24" s="184"/>
      <c r="H24" s="220" t="s">
        <v>309</v>
      </c>
      <c r="I24" s="220" t="s">
        <v>309</v>
      </c>
      <c r="J24" s="220" t="s">
        <v>309</v>
      </c>
      <c r="K24" s="220" t="s">
        <v>309</v>
      </c>
      <c r="L24" s="220" t="s">
        <v>309</v>
      </c>
      <c r="M24" s="184"/>
      <c r="N24" s="184"/>
      <c r="O24" s="184"/>
      <c r="P24" s="184"/>
      <c r="Q24" s="220" t="s">
        <v>309</v>
      </c>
      <c r="R24" s="220" t="s">
        <v>309</v>
      </c>
      <c r="S24" s="220" t="s">
        <v>613</v>
      </c>
    </row>
    <row r="25" spans="1:22" ht="23.1" customHeight="1">
      <c r="A25" s="190"/>
      <c r="B25" s="184"/>
      <c r="C25" s="446" t="s">
        <v>316</v>
      </c>
      <c r="D25" s="241" t="s">
        <v>966</v>
      </c>
      <c r="E25" s="448" t="s">
        <v>317</v>
      </c>
      <c r="F25" s="184"/>
      <c r="G25" s="184"/>
      <c r="H25" s="220"/>
      <c r="I25" s="220"/>
      <c r="J25" s="220"/>
      <c r="K25" s="220"/>
      <c r="L25" s="220"/>
      <c r="M25" s="184"/>
      <c r="N25" s="184"/>
      <c r="O25" s="184"/>
      <c r="P25" s="184"/>
      <c r="Q25" s="220"/>
      <c r="R25" s="220"/>
      <c r="S25" s="220"/>
    </row>
    <row r="26" spans="1:22" ht="23.1" customHeight="1">
      <c r="A26" s="190"/>
      <c r="B26" s="184"/>
      <c r="C26" s="446" t="s">
        <v>318</v>
      </c>
      <c r="D26" s="241" t="s">
        <v>967</v>
      </c>
      <c r="E26" s="448" t="s">
        <v>319</v>
      </c>
      <c r="F26" s="184"/>
      <c r="G26" s="184"/>
      <c r="H26" s="220" t="s">
        <v>278</v>
      </c>
      <c r="I26" s="220" t="s">
        <v>278</v>
      </c>
      <c r="J26" s="220" t="s">
        <v>278</v>
      </c>
      <c r="K26" s="220" t="s">
        <v>278</v>
      </c>
      <c r="L26" s="220" t="s">
        <v>278</v>
      </c>
      <c r="M26" s="184"/>
      <c r="N26" s="184"/>
      <c r="O26" s="184"/>
      <c r="P26" s="184"/>
      <c r="Q26" s="220" t="s">
        <v>278</v>
      </c>
      <c r="R26" s="220" t="s">
        <v>278</v>
      </c>
      <c r="S26" s="220" t="s">
        <v>278</v>
      </c>
    </row>
    <row r="27" spans="1:22" ht="23.1" customHeight="1">
      <c r="A27" s="460" t="s">
        <v>15</v>
      </c>
      <c r="B27" s="184"/>
      <c r="C27" s="446"/>
      <c r="D27" s="470" t="str">
        <f>HLOOKUP($A$28,$H$10:$S$16,2)</f>
        <v>③ｽﾀﾝﾃﾞｲﾝｸﾞ～5H×5本×3段階１５分</v>
      </c>
      <c r="E27" s="448"/>
      <c r="F27" s="184"/>
      <c r="G27" s="184"/>
      <c r="H27" s="220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</row>
    <row r="28" spans="1:22" ht="23.1" customHeight="1">
      <c r="A28" s="463">
        <f>'9月の練習計画'!B1</f>
        <v>9</v>
      </c>
      <c r="B28" s="184"/>
      <c r="C28" s="468" t="str">
        <f>HLOOKUP($A$28,$H$2:$S$9,2)</f>
        <v>③２００ｍ２本　　　　　　２５分</v>
      </c>
      <c r="D28" s="465" t="str">
        <f>HLOOKUP($A$28,$H$10:$S$16,3)</f>
        <v>　　・１歩連続ハードル　５台５セット</v>
      </c>
      <c r="E28" s="427"/>
      <c r="F28" s="184"/>
      <c r="G28" s="184"/>
      <c r="H28" s="454">
        <v>1</v>
      </c>
      <c r="I28" s="454">
        <v>2</v>
      </c>
      <c r="J28" s="454">
        <v>3</v>
      </c>
      <c r="K28" s="453">
        <v>4</v>
      </c>
      <c r="L28" s="421">
        <v>5</v>
      </c>
      <c r="M28" s="421">
        <v>6</v>
      </c>
      <c r="N28" s="421">
        <v>7</v>
      </c>
      <c r="O28" s="421">
        <v>8</v>
      </c>
      <c r="P28" s="455">
        <v>9</v>
      </c>
      <c r="Q28" s="453">
        <v>10</v>
      </c>
      <c r="R28" s="483">
        <v>11</v>
      </c>
      <c r="S28" s="483">
        <v>12</v>
      </c>
      <c r="T28" s="421"/>
      <c r="U28" s="421"/>
      <c r="V28" s="421"/>
    </row>
    <row r="29" spans="1:22" ht="23.1" customHeight="1">
      <c r="A29" s="421"/>
      <c r="B29" s="184"/>
      <c r="C29" s="469" t="str">
        <f>HLOOKUP($A$28,$H$2:$S$9,3)</f>
        <v>※全力のスピードで走る</v>
      </c>
      <c r="D29" s="465" t="str">
        <f>HLOOKUP($A$28,$H$10:$S$16,4)</f>
        <v>　　・ｽﾀﾝﾃﾞｨﾝｸﾞからの５台ﾊｰﾄﾞﾙ5ｾｯﾄ</v>
      </c>
      <c r="E29" s="602" t="s">
        <v>321</v>
      </c>
      <c r="F29" s="184"/>
      <c r="G29" s="184"/>
      <c r="H29" s="453" t="s">
        <v>245</v>
      </c>
      <c r="I29" s="453" t="s">
        <v>246</v>
      </c>
      <c r="J29" s="453" t="s">
        <v>247</v>
      </c>
      <c r="K29" s="453" t="s">
        <v>248</v>
      </c>
      <c r="L29" s="453" t="s">
        <v>249</v>
      </c>
      <c r="M29" s="453" t="s">
        <v>250</v>
      </c>
      <c r="N29" s="453" t="s">
        <v>251</v>
      </c>
      <c r="O29" s="453" t="s">
        <v>252</v>
      </c>
      <c r="P29" s="453" t="s">
        <v>249</v>
      </c>
      <c r="Q29" s="453" t="s">
        <v>248</v>
      </c>
      <c r="R29" s="453" t="s">
        <v>253</v>
      </c>
      <c r="S29" s="453" t="s">
        <v>254</v>
      </c>
      <c r="T29" s="421"/>
      <c r="U29" s="453"/>
      <c r="V29" s="453"/>
    </row>
    <row r="30" spans="1:22" ht="23.1" customHeight="1">
      <c r="A30" s="421"/>
      <c r="B30" s="184"/>
      <c r="C30" s="469" t="str">
        <f>HLOOKUP($A$28,$H$2:$S$9,4)</f>
        <v>※休息時間は１５分</v>
      </c>
      <c r="D30" s="465" t="str">
        <f>HLOOKUP($A$28,$H$10:$S$16,5)</f>
        <v>　　※インターバル男8～8.5女7～7.5</v>
      </c>
      <c r="E30" s="602" t="s">
        <v>322</v>
      </c>
      <c r="F30" s="184"/>
      <c r="G30" s="184"/>
      <c r="H30" s="454" t="s">
        <v>193</v>
      </c>
      <c r="I30" s="454" t="s">
        <v>194</v>
      </c>
      <c r="J30" s="454" t="s">
        <v>195</v>
      </c>
      <c r="K30" s="454" t="s">
        <v>196</v>
      </c>
      <c r="L30" s="454" t="s">
        <v>196</v>
      </c>
      <c r="M30" s="454" t="s">
        <v>196</v>
      </c>
      <c r="N30" s="454" t="s">
        <v>196</v>
      </c>
      <c r="O30" s="454" t="s">
        <v>196</v>
      </c>
      <c r="P30" s="454" t="s">
        <v>197</v>
      </c>
      <c r="Q30" s="454" t="s">
        <v>198</v>
      </c>
      <c r="R30" s="454" t="s">
        <v>199</v>
      </c>
      <c r="S30" s="454" t="s">
        <v>200</v>
      </c>
      <c r="T30" s="421"/>
      <c r="U30" s="454"/>
      <c r="V30" s="454"/>
    </row>
    <row r="31" spans="1:22" ht="23.1" customHeight="1">
      <c r="A31" s="421"/>
      <c r="B31" s="184"/>
      <c r="C31" s="469" t="str">
        <f>HLOOKUP($A$28,$H$2:$S$9,5)</f>
        <v>※例　男子２５秒　女子２９秒</v>
      </c>
      <c r="D31" s="465" t="str">
        <f>HLOOKUP($A$28,$H$10:$S$16,6)</f>
        <v>　　※インターバルは３歩で切れのあるリズムで</v>
      </c>
      <c r="E31" s="93"/>
      <c r="F31" s="184"/>
      <c r="G31" s="184"/>
      <c r="H31" s="454" t="s">
        <v>256</v>
      </c>
      <c r="I31" s="454" t="s">
        <v>257</v>
      </c>
      <c r="J31" s="454" t="s">
        <v>211</v>
      </c>
      <c r="K31" s="454" t="s">
        <v>204</v>
      </c>
      <c r="L31" s="454" t="s">
        <v>205</v>
      </c>
      <c r="M31" s="454" t="s">
        <v>258</v>
      </c>
      <c r="N31" s="454" t="s">
        <v>259</v>
      </c>
      <c r="O31" s="454" t="s">
        <v>260</v>
      </c>
      <c r="P31" s="454" t="s">
        <v>205</v>
      </c>
      <c r="Q31" s="454" t="s">
        <v>204</v>
      </c>
      <c r="R31" s="454" t="s">
        <v>211</v>
      </c>
      <c r="S31" s="454" t="s">
        <v>257</v>
      </c>
      <c r="T31" s="421"/>
      <c r="U31" s="454"/>
      <c r="V31" s="454"/>
    </row>
    <row r="32" spans="1:22" ht="23.1" customHeight="1">
      <c r="A32" s="421"/>
      <c r="B32" s="184"/>
      <c r="C32" s="469" t="str">
        <f>HLOOKUP($A$28,$H$2:$S$9,6)</f>
        <v>※レペテーションでの全力走</v>
      </c>
      <c r="D32" s="465" t="str">
        <f>HLOOKUP($A$28,$H$10:$S$16,7)</f>
        <v>　　　走りきれる距離で行う。</v>
      </c>
      <c r="E32" s="448"/>
      <c r="F32" s="184"/>
      <c r="G32" s="184"/>
      <c r="H32" s="454" t="s">
        <v>264</v>
      </c>
      <c r="I32" s="454" t="s">
        <v>265</v>
      </c>
      <c r="J32" s="454" t="s">
        <v>266</v>
      </c>
      <c r="K32" s="454" t="s">
        <v>267</v>
      </c>
      <c r="L32" s="454" t="s">
        <v>267</v>
      </c>
      <c r="M32" s="454" t="s">
        <v>268</v>
      </c>
      <c r="N32" s="454" t="s">
        <v>269</v>
      </c>
      <c r="O32" s="454" t="s">
        <v>269</v>
      </c>
      <c r="P32" s="454" t="s">
        <v>267</v>
      </c>
      <c r="Q32" s="454" t="s">
        <v>267</v>
      </c>
      <c r="R32" s="454" t="s">
        <v>270</v>
      </c>
      <c r="S32" s="454" t="s">
        <v>270</v>
      </c>
      <c r="T32" s="421"/>
      <c r="U32" s="454"/>
      <c r="V32" s="454"/>
    </row>
    <row r="33" spans="1:22" ht="23.1" customHeight="1">
      <c r="A33" s="421"/>
      <c r="B33" s="184"/>
      <c r="C33" s="469" t="str">
        <f>HLOOKUP($A$28,$H$2:$S$9,7)</f>
        <v>※レース感覚での最大スピード能力</v>
      </c>
      <c r="D33" s="465"/>
      <c r="E33" s="448"/>
      <c r="H33" s="454" t="s">
        <v>274</v>
      </c>
      <c r="I33" s="454"/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421"/>
      <c r="U33" s="454"/>
      <c r="V33" s="454"/>
    </row>
    <row r="34" spans="1:22" ht="23.1" customHeight="1">
      <c r="A34" s="421"/>
      <c r="B34" s="184"/>
      <c r="C34" s="446"/>
      <c r="D34" s="470" t="s">
        <v>608</v>
      </c>
      <c r="E34" s="448"/>
      <c r="H34" s="454" t="s">
        <v>278</v>
      </c>
      <c r="I34" s="454" t="s">
        <v>278</v>
      </c>
      <c r="J34" s="454" t="s">
        <v>278</v>
      </c>
      <c r="K34" s="454" t="s">
        <v>278</v>
      </c>
      <c r="L34" s="454" t="s">
        <v>278</v>
      </c>
      <c r="M34" s="454" t="s">
        <v>278</v>
      </c>
      <c r="N34" s="454" t="s">
        <v>278</v>
      </c>
      <c r="O34" s="454" t="s">
        <v>278</v>
      </c>
      <c r="P34" s="454" t="s">
        <v>278</v>
      </c>
      <c r="Q34" s="454" t="s">
        <v>278</v>
      </c>
      <c r="R34" s="454" t="s">
        <v>278</v>
      </c>
      <c r="S34" s="454" t="s">
        <v>278</v>
      </c>
      <c r="T34" s="421"/>
      <c r="U34" s="454"/>
      <c r="V34" s="454"/>
    </row>
    <row r="35" spans="1:22" ht="23.1" customHeight="1">
      <c r="A35" s="421"/>
      <c r="B35" s="184"/>
      <c r="C35" s="425" t="s">
        <v>617</v>
      </c>
      <c r="D35" s="426" t="s">
        <v>617</v>
      </c>
      <c r="E35" s="448"/>
    </row>
    <row r="36" spans="1:22" ht="23.1" customHeight="1" thickBot="1">
      <c r="A36" s="421"/>
      <c r="B36" s="184"/>
      <c r="C36" s="450" t="s">
        <v>326</v>
      </c>
      <c r="D36" s="451" t="s">
        <v>326</v>
      </c>
      <c r="E36" s="452"/>
    </row>
    <row r="37" spans="1:22" ht="23.1" customHeight="1" thickTop="1" thickBot="1">
      <c r="A37" s="483"/>
      <c r="B37" s="184"/>
      <c r="C37" s="184"/>
      <c r="D37" s="184"/>
      <c r="E37" s="184"/>
    </row>
    <row r="38" spans="1:22" ht="23.1" customHeight="1" thickTop="1" thickBot="1">
      <c r="A38" s="422"/>
      <c r="B38" s="184"/>
      <c r="C38" s="208" t="s">
        <v>327</v>
      </c>
      <c r="D38" s="209" t="s">
        <v>328</v>
      </c>
      <c r="E38" s="210" t="s">
        <v>329</v>
      </c>
      <c r="H38" t="s">
        <v>957</v>
      </c>
    </row>
    <row r="39" spans="1:22" ht="23.1" customHeight="1">
      <c r="A39" s="421"/>
      <c r="B39" s="184"/>
      <c r="C39" s="194" t="s">
        <v>618</v>
      </c>
      <c r="D39" s="211" t="s">
        <v>619</v>
      </c>
      <c r="E39" s="196" t="s">
        <v>444</v>
      </c>
      <c r="H39" t="s">
        <v>958</v>
      </c>
    </row>
    <row r="40" spans="1:22" ht="23.1" customHeight="1">
      <c r="A40" s="421"/>
      <c r="B40" s="184"/>
      <c r="C40" s="214" t="s">
        <v>582</v>
      </c>
      <c r="D40" s="215" t="s">
        <v>582</v>
      </c>
      <c r="E40" s="216" t="s">
        <v>620</v>
      </c>
      <c r="H40" t="s">
        <v>959</v>
      </c>
    </row>
    <row r="41" spans="1:22" ht="23.1" customHeight="1">
      <c r="A41" s="421"/>
      <c r="B41" s="184"/>
      <c r="C41" s="214" t="s">
        <v>584</v>
      </c>
      <c r="D41" s="215" t="s">
        <v>584</v>
      </c>
      <c r="E41" s="216" t="s">
        <v>333</v>
      </c>
      <c r="H41" t="s">
        <v>960</v>
      </c>
    </row>
    <row r="42" spans="1:22" ht="23.1" customHeight="1">
      <c r="A42" s="421"/>
      <c r="B42" s="184"/>
      <c r="C42" s="214"/>
      <c r="D42" s="215"/>
      <c r="E42" s="216" t="s">
        <v>621</v>
      </c>
      <c r="H42" t="s">
        <v>961</v>
      </c>
    </row>
    <row r="43" spans="1:22" ht="23.1" customHeight="1">
      <c r="A43" s="421"/>
      <c r="B43" s="184"/>
      <c r="C43" s="194" t="s">
        <v>520</v>
      </c>
      <c r="D43" s="195" t="s">
        <v>520</v>
      </c>
      <c r="E43" s="216" t="s">
        <v>282</v>
      </c>
      <c r="H43" t="s">
        <v>962</v>
      </c>
    </row>
    <row r="44" spans="1:22" ht="23.1" customHeight="1">
      <c r="A44" s="421"/>
      <c r="B44" s="184"/>
      <c r="C44" s="214" t="s">
        <v>521</v>
      </c>
      <c r="D44" s="215" t="s">
        <v>521</v>
      </c>
      <c r="E44" s="216" t="s">
        <v>337</v>
      </c>
      <c r="H44" t="s">
        <v>963</v>
      </c>
    </row>
    <row r="45" spans="1:22" ht="23.1" customHeight="1">
      <c r="A45" s="421"/>
      <c r="B45" s="184"/>
      <c r="C45" s="214" t="s">
        <v>622</v>
      </c>
      <c r="D45" s="215" t="s">
        <v>622</v>
      </c>
      <c r="E45" s="216" t="s">
        <v>338</v>
      </c>
    </row>
    <row r="46" spans="1:22" ht="23.1" customHeight="1">
      <c r="A46" s="421"/>
      <c r="B46" s="184"/>
      <c r="C46" s="214" t="s">
        <v>623</v>
      </c>
      <c r="D46" s="215" t="s">
        <v>623</v>
      </c>
      <c r="E46" s="216"/>
    </row>
    <row r="47" spans="1:22" ht="23.1" customHeight="1">
      <c r="A47" s="421"/>
      <c r="B47" s="184"/>
      <c r="C47" s="214" t="s">
        <v>624</v>
      </c>
      <c r="D47" s="215" t="s">
        <v>624</v>
      </c>
      <c r="E47" s="225" t="str">
        <f>HLOOKUP($A$55,$H$10:$S$16,2)</f>
        <v>③ｽﾀﾝﾃﾞｲﾝｸﾞ～5H×5本×3段階１５分</v>
      </c>
    </row>
    <row r="48" spans="1:22" ht="23.1" customHeight="1">
      <c r="A48" s="421"/>
      <c r="B48" s="184"/>
      <c r="C48" s="214" t="s">
        <v>625</v>
      </c>
      <c r="D48" s="215" t="s">
        <v>625</v>
      </c>
      <c r="E48" s="226" t="str">
        <f>HLOOKUP($A$55,$H$10:$S$16,3)</f>
        <v>　　・１歩連続ハードル　５台５セット</v>
      </c>
    </row>
    <row r="49" spans="1:5" ht="23.1" customHeight="1">
      <c r="A49" s="421"/>
      <c r="B49" s="184"/>
      <c r="C49" s="214" t="s">
        <v>626</v>
      </c>
      <c r="D49" s="215" t="s">
        <v>626</v>
      </c>
      <c r="E49" s="226" t="str">
        <f>HLOOKUP($A$55,$H$10:$S$16,4)</f>
        <v>　　・ｽﾀﾝﾃﾞｨﾝｸﾞからの５台ﾊｰﾄﾞﾙ5ｾｯﾄ</v>
      </c>
    </row>
    <row r="50" spans="1:5" ht="23.1" customHeight="1">
      <c r="A50" s="421"/>
      <c r="B50" s="184"/>
      <c r="C50" s="214" t="s">
        <v>627</v>
      </c>
      <c r="D50" s="215" t="s">
        <v>627</v>
      </c>
      <c r="E50" s="226" t="str">
        <f>HLOOKUP($A$55,$H$10:$S$16,5)</f>
        <v>　　※インターバル男8～8.5女7～7.5</v>
      </c>
    </row>
    <row r="51" spans="1:5" ht="23.1" customHeight="1">
      <c r="A51" s="421"/>
      <c r="B51" s="184"/>
      <c r="C51" s="214"/>
      <c r="D51" s="215" t="s">
        <v>628</v>
      </c>
      <c r="E51" s="226" t="str">
        <f>HLOOKUP($A$55,$H$10:$S$16,6)</f>
        <v>　　※インターバルは３歩で切れのあるリズムで</v>
      </c>
    </row>
    <row r="52" spans="1:5" ht="23.1" customHeight="1">
      <c r="A52" s="421"/>
      <c r="B52" s="184"/>
      <c r="C52" s="223" t="str">
        <f>HLOOKUP($A$55,$H$10:$S$16,2)</f>
        <v>③ｽﾀﾝﾃﾞｲﾝｸﾞ～5H×5本×3段階１５分</v>
      </c>
      <c r="D52" s="215" t="s">
        <v>629</v>
      </c>
      <c r="E52" s="226" t="str">
        <f>HLOOKUP($A$55,$H$10:$S$16,7)</f>
        <v>　　　走りきれる距離で行う。</v>
      </c>
    </row>
    <row r="53" spans="1:5" ht="23.1" customHeight="1">
      <c r="A53" s="421"/>
      <c r="B53" s="184"/>
      <c r="C53" s="224" t="str">
        <f>HLOOKUP($A$55,$H$10:$S$16,3)</f>
        <v>　　・１歩連続ハードル　５台５セット</v>
      </c>
      <c r="D53" s="215" t="s">
        <v>630</v>
      </c>
      <c r="E53" s="226"/>
    </row>
    <row r="54" spans="1:5" ht="23.1" customHeight="1">
      <c r="A54" s="461" t="s">
        <v>471</v>
      </c>
      <c r="B54" s="184"/>
      <c r="C54" s="224" t="str">
        <f>HLOOKUP($A$55,$H$10:$S$16,4)</f>
        <v>　　・ｽﾀﾝﾃﾞｨﾝｸﾞからの５台ﾊｰﾄﾞﾙ5ｾｯﾄ</v>
      </c>
      <c r="D54" s="217"/>
      <c r="E54" s="225" t="s">
        <v>631</v>
      </c>
    </row>
    <row r="55" spans="1:5" ht="23.1" customHeight="1">
      <c r="A55" s="141">
        <f>A28+1</f>
        <v>10</v>
      </c>
      <c r="B55" s="227"/>
      <c r="C55" s="239" t="str">
        <f>HLOOKUP($A$55,$H$10:$S$16,5)</f>
        <v>　　※インターバル男8～8.5女7～7.5</v>
      </c>
      <c r="D55" s="240" t="str">
        <f>HLOOKUP($A$55,$H$28:$S$35,2)</f>
        <v>③１００ｍ６本　　　　　　２５分　　　　　</v>
      </c>
      <c r="E55" s="234"/>
    </row>
    <row r="56" spans="1:5" ht="23.1" customHeight="1">
      <c r="A56" s="228"/>
      <c r="B56" s="227"/>
      <c r="C56" s="239" t="str">
        <f>HLOOKUP($A$55,$H$10:$S$16,6)</f>
        <v>　　※インターバルは３歩で切れのあるリズムで</v>
      </c>
      <c r="D56" s="241" t="str">
        <f>HLOOKUP($A$55,$H$28:$S$35,3)</f>
        <v>※９０％の力でのスピード養成</v>
      </c>
      <c r="E56" s="231" t="s">
        <v>632</v>
      </c>
    </row>
    <row r="57" spans="1:5" ht="23.1" customHeight="1">
      <c r="A57" s="228"/>
      <c r="B57" s="227"/>
      <c r="C57" s="239" t="str">
        <f>HLOOKUP($A$55,$H$10:$S$16,7)</f>
        <v>　　　走りきれる距離で行う。</v>
      </c>
      <c r="D57" s="241" t="str">
        <f>HLOOKUP($A$55,$H$28:$S$35,4)</f>
        <v>※休息時間は３分</v>
      </c>
      <c r="E57" s="234" t="s">
        <v>633</v>
      </c>
    </row>
    <row r="58" spans="1:5" ht="23.1" customHeight="1">
      <c r="A58" s="228"/>
      <c r="B58" s="227"/>
      <c r="C58" s="239"/>
      <c r="D58" s="241" t="str">
        <f>HLOOKUP($A$55,$H$28:$S$35,5)</f>
        <v>※例　男子1３秒０　女子1４秒５</v>
      </c>
      <c r="E58" s="234" t="s">
        <v>357</v>
      </c>
    </row>
    <row r="59" spans="1:5" ht="23.1" customHeight="1">
      <c r="A59" s="228"/>
      <c r="B59" s="227"/>
      <c r="C59" s="238" t="s">
        <v>608</v>
      </c>
      <c r="D59" s="241" t="str">
        <f>HLOOKUP($A$55,$H$28:$S$35,7)</f>
        <v>※集中したスピードで走りきる力養成</v>
      </c>
      <c r="E59" s="234" t="s">
        <v>634</v>
      </c>
    </row>
    <row r="60" spans="1:5" ht="23.1" customHeight="1">
      <c r="A60" s="228"/>
      <c r="B60" s="227"/>
      <c r="C60" s="232"/>
      <c r="D60" s="241">
        <f>HLOOKUP($A$55,$H$28:$S$35,8)</f>
        <v>0</v>
      </c>
      <c r="E60" s="234" t="s">
        <v>635</v>
      </c>
    </row>
    <row r="61" spans="1:5" ht="23.1" customHeight="1">
      <c r="A61" s="228"/>
      <c r="B61" s="227"/>
      <c r="C61" s="232"/>
      <c r="D61" s="233"/>
      <c r="E61" s="234"/>
    </row>
    <row r="62" spans="1:5" ht="23.1" customHeight="1">
      <c r="A62" s="228"/>
      <c r="B62" s="227"/>
      <c r="C62" s="229" t="s">
        <v>636</v>
      </c>
      <c r="D62" s="230" t="s">
        <v>636</v>
      </c>
      <c r="E62" s="231" t="s">
        <v>637</v>
      </c>
    </row>
    <row r="63" spans="1:5" ht="23.1" customHeight="1" thickBot="1">
      <c r="A63" s="228"/>
      <c r="B63" s="227"/>
      <c r="C63" s="235" t="s">
        <v>326</v>
      </c>
      <c r="D63" s="236" t="s">
        <v>326</v>
      </c>
      <c r="E63" s="237" t="s">
        <v>326</v>
      </c>
    </row>
    <row r="64" spans="1:5" ht="23.1" customHeight="1" thickTop="1">
      <c r="A64" s="227"/>
      <c r="B64" s="227"/>
      <c r="C64" s="227"/>
      <c r="D64" s="227"/>
      <c r="E64" s="227"/>
    </row>
  </sheetData>
  <phoneticPr fontId="36"/>
  <hyperlinks>
    <hyperlink ref="E30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4"/>
  <sheetViews>
    <sheetView workbookViewId="0"/>
  </sheetViews>
  <sheetFormatPr defaultRowHeight="13.5"/>
  <cols>
    <col min="1" max="1" width="5" customWidth="1"/>
    <col min="2" max="2" width="6.25" customWidth="1"/>
    <col min="3" max="5" width="45.625" customWidth="1"/>
  </cols>
  <sheetData>
    <row r="1" spans="1:24" ht="24.75" thickBot="1">
      <c r="A1" s="242"/>
      <c r="B1" s="243"/>
      <c r="C1" s="289" t="s">
        <v>638</v>
      </c>
      <c r="D1" s="289"/>
      <c r="E1" s="250" t="s">
        <v>476</v>
      </c>
      <c r="F1" s="242"/>
      <c r="G1" s="242"/>
      <c r="H1" s="284" t="s">
        <v>639</v>
      </c>
      <c r="I1" s="284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</row>
    <row r="2" spans="1:24" ht="23.1" customHeight="1" thickTop="1">
      <c r="A2" s="242"/>
      <c r="B2" s="244" t="s">
        <v>177</v>
      </c>
      <c r="C2" s="245" t="s">
        <v>640</v>
      </c>
      <c r="D2" s="252" t="s">
        <v>178</v>
      </c>
      <c r="E2" s="251" t="s">
        <v>179</v>
      </c>
      <c r="F2" s="242"/>
      <c r="G2" s="242"/>
      <c r="H2" s="285">
        <v>1</v>
      </c>
      <c r="I2" s="285">
        <v>2</v>
      </c>
      <c r="J2" s="285">
        <v>3</v>
      </c>
      <c r="K2" s="287">
        <v>4</v>
      </c>
      <c r="L2" s="287">
        <v>5</v>
      </c>
      <c r="M2" s="287">
        <v>6</v>
      </c>
      <c r="N2" s="287">
        <v>7</v>
      </c>
      <c r="O2" s="287">
        <v>8</v>
      </c>
      <c r="P2" s="287">
        <v>9</v>
      </c>
      <c r="Q2" s="284">
        <v>10</v>
      </c>
      <c r="R2" s="242">
        <v>11</v>
      </c>
      <c r="S2" s="242">
        <v>12</v>
      </c>
      <c r="T2" s="287"/>
      <c r="U2" s="287"/>
      <c r="V2" s="287"/>
      <c r="W2" s="287"/>
      <c r="X2" s="287"/>
    </row>
    <row r="3" spans="1:24" ht="23.1" customHeight="1">
      <c r="A3" s="242"/>
      <c r="B3" s="266" t="s">
        <v>19</v>
      </c>
      <c r="C3" s="246" t="s">
        <v>23</v>
      </c>
      <c r="D3" s="256" t="s">
        <v>641</v>
      </c>
      <c r="E3" s="257" t="s">
        <v>642</v>
      </c>
      <c r="F3" s="242"/>
      <c r="G3" s="242"/>
      <c r="H3" s="284" t="s">
        <v>434</v>
      </c>
      <c r="I3" s="284" t="s">
        <v>190</v>
      </c>
      <c r="J3" s="284" t="s">
        <v>184</v>
      </c>
      <c r="K3" s="283" t="s">
        <v>185</v>
      </c>
      <c r="L3" s="284" t="s">
        <v>186</v>
      </c>
      <c r="M3" s="284" t="s">
        <v>187</v>
      </c>
      <c r="N3" s="284" t="s">
        <v>188</v>
      </c>
      <c r="O3" s="284" t="s">
        <v>189</v>
      </c>
      <c r="P3" s="284" t="s">
        <v>186</v>
      </c>
      <c r="Q3" s="283" t="s">
        <v>185</v>
      </c>
      <c r="R3" s="284" t="s">
        <v>184</v>
      </c>
      <c r="S3" s="284" t="s">
        <v>190</v>
      </c>
      <c r="T3" s="242"/>
      <c r="U3" s="284"/>
      <c r="V3" s="284"/>
      <c r="W3" s="284"/>
      <c r="X3" s="284"/>
    </row>
    <row r="4" spans="1:24" ht="23.1" customHeight="1">
      <c r="A4" s="242"/>
      <c r="B4" s="260" t="s">
        <v>38</v>
      </c>
      <c r="C4" s="274" t="s">
        <v>31</v>
      </c>
      <c r="D4" s="256" t="s">
        <v>643</v>
      </c>
      <c r="E4" s="257" t="s">
        <v>644</v>
      </c>
      <c r="F4" s="242"/>
      <c r="G4" s="242"/>
      <c r="H4" s="285" t="s">
        <v>193</v>
      </c>
      <c r="I4" s="285" t="s">
        <v>194</v>
      </c>
      <c r="J4" s="285" t="s">
        <v>195</v>
      </c>
      <c r="K4" s="285" t="s">
        <v>196</v>
      </c>
      <c r="L4" s="285" t="s">
        <v>196</v>
      </c>
      <c r="M4" s="285" t="s">
        <v>196</v>
      </c>
      <c r="N4" s="285" t="s">
        <v>196</v>
      </c>
      <c r="O4" s="285" t="s">
        <v>196</v>
      </c>
      <c r="P4" s="285" t="s">
        <v>197</v>
      </c>
      <c r="Q4" s="285" t="s">
        <v>198</v>
      </c>
      <c r="R4" s="285" t="s">
        <v>199</v>
      </c>
      <c r="S4" s="285" t="s">
        <v>200</v>
      </c>
      <c r="T4" s="242"/>
      <c r="U4" s="285"/>
      <c r="V4" s="285"/>
      <c r="W4" s="285"/>
      <c r="X4" s="285"/>
    </row>
    <row r="5" spans="1:24" ht="23.1" customHeight="1">
      <c r="A5" s="242"/>
      <c r="B5" s="261" t="s">
        <v>52</v>
      </c>
      <c r="C5" s="247" t="s">
        <v>53</v>
      </c>
      <c r="D5" s="256" t="s">
        <v>97</v>
      </c>
      <c r="E5" s="257" t="s">
        <v>645</v>
      </c>
      <c r="F5" s="242"/>
      <c r="G5" s="242"/>
      <c r="H5" s="285" t="s">
        <v>203</v>
      </c>
      <c r="I5" s="285" t="s">
        <v>204</v>
      </c>
      <c r="J5" s="285" t="s">
        <v>205</v>
      </c>
      <c r="K5" s="283" t="s">
        <v>206</v>
      </c>
      <c r="L5" s="285" t="s">
        <v>207</v>
      </c>
      <c r="M5" s="285" t="s">
        <v>208</v>
      </c>
      <c r="N5" s="285" t="s">
        <v>208</v>
      </c>
      <c r="O5" s="285" t="s">
        <v>209</v>
      </c>
      <c r="P5" s="285" t="s">
        <v>210</v>
      </c>
      <c r="Q5" s="283" t="s">
        <v>206</v>
      </c>
      <c r="R5" s="285" t="s">
        <v>205</v>
      </c>
      <c r="S5" s="285" t="s">
        <v>204</v>
      </c>
      <c r="T5" s="242"/>
      <c r="U5" s="285"/>
      <c r="V5" s="285"/>
      <c r="W5" s="285"/>
      <c r="X5" s="285"/>
    </row>
    <row r="6" spans="1:24" ht="23.1" customHeight="1">
      <c r="A6" s="242"/>
      <c r="B6" s="262" t="s">
        <v>62</v>
      </c>
      <c r="C6" s="274" t="s">
        <v>93</v>
      </c>
      <c r="D6" s="256" t="s">
        <v>646</v>
      </c>
      <c r="E6" s="257" t="s">
        <v>647</v>
      </c>
      <c r="F6" s="242"/>
      <c r="G6" s="242"/>
      <c r="H6" s="285" t="s">
        <v>214</v>
      </c>
      <c r="I6" s="285" t="s">
        <v>215</v>
      </c>
      <c r="J6" s="285" t="s">
        <v>216</v>
      </c>
      <c r="K6" s="283" t="s">
        <v>217</v>
      </c>
      <c r="L6" s="285" t="s">
        <v>218</v>
      </c>
      <c r="M6" s="285" t="s">
        <v>219</v>
      </c>
      <c r="N6" s="285" t="s">
        <v>220</v>
      </c>
      <c r="O6" s="285" t="s">
        <v>221</v>
      </c>
      <c r="P6" s="285" t="s">
        <v>218</v>
      </c>
      <c r="Q6" s="283" t="s">
        <v>217</v>
      </c>
      <c r="R6" s="285" t="s">
        <v>216</v>
      </c>
      <c r="S6" s="285" t="s">
        <v>215</v>
      </c>
      <c r="T6" s="242"/>
      <c r="U6" s="285"/>
      <c r="V6" s="285"/>
      <c r="W6" s="285"/>
      <c r="X6" s="285"/>
    </row>
    <row r="7" spans="1:24" ht="23.1" customHeight="1">
      <c r="A7" s="242"/>
      <c r="B7" s="263" t="s">
        <v>75</v>
      </c>
      <c r="C7" s="246" t="s">
        <v>31</v>
      </c>
      <c r="D7" s="256" t="s">
        <v>648</v>
      </c>
      <c r="E7" s="257" t="s">
        <v>649</v>
      </c>
      <c r="F7" s="242"/>
      <c r="G7" s="242"/>
      <c r="H7" s="285" t="s">
        <v>223</v>
      </c>
      <c r="I7" s="285" t="s">
        <v>224</v>
      </c>
      <c r="J7" s="285" t="s">
        <v>225</v>
      </c>
      <c r="K7" s="283" t="s">
        <v>226</v>
      </c>
      <c r="L7" s="285" t="s">
        <v>227</v>
      </c>
      <c r="M7" s="285" t="s">
        <v>227</v>
      </c>
      <c r="N7" s="285" t="s">
        <v>227</v>
      </c>
      <c r="O7" s="285" t="s">
        <v>227</v>
      </c>
      <c r="P7" s="285" t="s">
        <v>227</v>
      </c>
      <c r="Q7" s="283" t="s">
        <v>226</v>
      </c>
      <c r="R7" s="285" t="s">
        <v>225</v>
      </c>
      <c r="S7" s="285" t="s">
        <v>224</v>
      </c>
      <c r="T7" s="242"/>
      <c r="U7" s="285"/>
      <c r="V7" s="285"/>
      <c r="W7" s="285"/>
      <c r="X7" s="285"/>
    </row>
    <row r="8" spans="1:24" ht="23.1" customHeight="1">
      <c r="A8" s="242"/>
      <c r="B8" s="265" t="s">
        <v>82</v>
      </c>
      <c r="C8" s="274" t="s">
        <v>47</v>
      </c>
      <c r="D8" s="256" t="s">
        <v>650</v>
      </c>
      <c r="E8" s="257" t="s">
        <v>651</v>
      </c>
      <c r="F8" s="242"/>
      <c r="G8" s="242"/>
      <c r="H8" s="285" t="s">
        <v>232</v>
      </c>
      <c r="I8" s="285" t="s">
        <v>232</v>
      </c>
      <c r="J8" s="285" t="s">
        <v>233</v>
      </c>
      <c r="K8" s="286" t="s">
        <v>234</v>
      </c>
      <c r="L8" s="285" t="s">
        <v>235</v>
      </c>
      <c r="M8" s="285" t="s">
        <v>235</v>
      </c>
      <c r="N8" s="285" t="s">
        <v>235</v>
      </c>
      <c r="O8" s="285" t="s">
        <v>235</v>
      </c>
      <c r="P8" s="285" t="s">
        <v>235</v>
      </c>
      <c r="Q8" s="286" t="s">
        <v>234</v>
      </c>
      <c r="R8" s="285" t="s">
        <v>233</v>
      </c>
      <c r="S8" s="285" t="s">
        <v>232</v>
      </c>
      <c r="T8" s="242"/>
      <c r="U8" s="285"/>
      <c r="V8" s="285"/>
      <c r="W8" s="285"/>
      <c r="X8" s="285"/>
    </row>
    <row r="9" spans="1:24" ht="23.1" customHeight="1" thickBot="1">
      <c r="A9" s="242"/>
      <c r="B9" s="264" t="s">
        <v>91</v>
      </c>
      <c r="C9" s="248" t="s">
        <v>60</v>
      </c>
      <c r="D9" s="258" t="s">
        <v>97</v>
      </c>
      <c r="E9" s="259" t="s">
        <v>97</v>
      </c>
      <c r="F9" s="242"/>
      <c r="G9" s="242"/>
      <c r="H9" s="285"/>
      <c r="I9" s="285"/>
      <c r="J9" s="285"/>
      <c r="K9" s="284"/>
      <c r="L9" s="249"/>
      <c r="M9" s="249"/>
      <c r="N9" s="249"/>
      <c r="O9" s="249"/>
      <c r="P9" s="249"/>
      <c r="Q9" s="284"/>
      <c r="R9" s="285"/>
      <c r="S9" s="285"/>
      <c r="T9" s="242"/>
      <c r="U9" s="249"/>
      <c r="V9" s="249"/>
      <c r="W9" s="249"/>
      <c r="X9" s="249"/>
    </row>
    <row r="10" spans="1:24" ht="23.1" customHeight="1" thickTop="1" thickBot="1">
      <c r="A10" s="242"/>
      <c r="B10" s="242"/>
      <c r="C10" s="242"/>
      <c r="D10" s="242"/>
      <c r="E10" s="242"/>
      <c r="F10" s="242"/>
      <c r="G10" s="242"/>
      <c r="H10" s="285"/>
      <c r="I10" s="285"/>
      <c r="J10" s="285"/>
      <c r="K10" s="284"/>
      <c r="L10" s="249"/>
      <c r="M10" s="249"/>
      <c r="N10" s="249"/>
      <c r="O10" s="249"/>
      <c r="P10" s="249"/>
      <c r="Q10" s="284"/>
      <c r="R10" s="285"/>
      <c r="S10" s="285"/>
      <c r="T10" s="242"/>
      <c r="U10" s="249"/>
      <c r="V10" s="249"/>
      <c r="W10" s="249"/>
      <c r="X10" s="249"/>
    </row>
    <row r="11" spans="1:24" ht="23.1" customHeight="1" thickTop="1" thickBot="1">
      <c r="A11" s="250"/>
      <c r="B11" s="242"/>
      <c r="C11" s="267" t="s">
        <v>238</v>
      </c>
      <c r="D11" s="268" t="s">
        <v>239</v>
      </c>
      <c r="E11" s="269" t="s">
        <v>240</v>
      </c>
      <c r="F11" s="242"/>
      <c r="G11" s="242"/>
      <c r="H11" s="285"/>
      <c r="I11" s="285"/>
      <c r="J11" s="284"/>
      <c r="K11" s="284"/>
      <c r="L11" s="249"/>
      <c r="M11" s="249"/>
      <c r="N11" s="249"/>
      <c r="O11" s="249"/>
      <c r="P11" s="249"/>
      <c r="Q11" s="284"/>
      <c r="R11" s="284"/>
      <c r="S11" s="285"/>
      <c r="T11" s="250"/>
      <c r="U11" s="249"/>
      <c r="V11" s="249"/>
      <c r="W11" s="249"/>
      <c r="X11" s="249"/>
    </row>
    <row r="12" spans="1:24" ht="23.1" customHeight="1">
      <c r="A12" s="249"/>
      <c r="B12" s="242"/>
      <c r="C12" s="253" t="s">
        <v>331</v>
      </c>
      <c r="D12" s="254" t="s">
        <v>331</v>
      </c>
      <c r="E12" s="255" t="s">
        <v>242</v>
      </c>
      <c r="F12" s="242"/>
      <c r="G12" s="242"/>
      <c r="H12" s="285">
        <v>1</v>
      </c>
      <c r="I12" s="285">
        <v>2</v>
      </c>
      <c r="J12" s="285">
        <v>3</v>
      </c>
      <c r="K12" s="284">
        <v>4</v>
      </c>
      <c r="L12" s="249">
        <v>5</v>
      </c>
      <c r="M12" s="249">
        <v>6</v>
      </c>
      <c r="N12" s="249">
        <v>7</v>
      </c>
      <c r="O12" s="249">
        <v>8</v>
      </c>
      <c r="P12" s="287">
        <v>9</v>
      </c>
      <c r="Q12" s="284">
        <v>10</v>
      </c>
      <c r="R12" s="242">
        <v>11</v>
      </c>
      <c r="S12" s="242">
        <v>12</v>
      </c>
      <c r="T12" s="249"/>
      <c r="U12" s="249"/>
      <c r="V12" s="249"/>
      <c r="W12" s="249"/>
      <c r="X12" s="249"/>
    </row>
    <row r="13" spans="1:24" ht="23.1" customHeight="1">
      <c r="A13" s="249"/>
      <c r="B13" s="242"/>
      <c r="C13" s="275" t="s">
        <v>243</v>
      </c>
      <c r="D13" s="276" t="s">
        <v>243</v>
      </c>
      <c r="E13" s="277" t="s">
        <v>244</v>
      </c>
      <c r="F13" s="242"/>
      <c r="G13" s="242"/>
      <c r="H13" s="284" t="s">
        <v>245</v>
      </c>
      <c r="I13" s="284" t="s">
        <v>246</v>
      </c>
      <c r="J13" s="284" t="s">
        <v>247</v>
      </c>
      <c r="K13" s="284" t="s">
        <v>248</v>
      </c>
      <c r="L13" s="284" t="s">
        <v>249</v>
      </c>
      <c r="M13" s="284" t="s">
        <v>250</v>
      </c>
      <c r="N13" s="284" t="s">
        <v>251</v>
      </c>
      <c r="O13" s="284" t="s">
        <v>252</v>
      </c>
      <c r="P13" s="284" t="s">
        <v>249</v>
      </c>
      <c r="Q13" s="284" t="s">
        <v>248</v>
      </c>
      <c r="R13" s="284" t="s">
        <v>247</v>
      </c>
      <c r="S13" s="284" t="s">
        <v>246</v>
      </c>
      <c r="T13" s="249"/>
      <c r="U13" s="284"/>
      <c r="V13" s="284"/>
      <c r="W13" s="284"/>
      <c r="X13" s="284"/>
    </row>
    <row r="14" spans="1:24" ht="23.1" customHeight="1">
      <c r="A14" s="249"/>
      <c r="B14" s="242"/>
      <c r="C14" s="275" t="s">
        <v>255</v>
      </c>
      <c r="D14" s="276" t="s">
        <v>255</v>
      </c>
      <c r="E14" s="277"/>
      <c r="F14" s="242"/>
      <c r="G14" s="242"/>
      <c r="H14" s="285" t="s">
        <v>193</v>
      </c>
      <c r="I14" s="285" t="s">
        <v>194</v>
      </c>
      <c r="J14" s="285" t="s">
        <v>195</v>
      </c>
      <c r="K14" s="285" t="s">
        <v>196</v>
      </c>
      <c r="L14" s="285" t="s">
        <v>196</v>
      </c>
      <c r="M14" s="285" t="s">
        <v>196</v>
      </c>
      <c r="N14" s="285" t="s">
        <v>196</v>
      </c>
      <c r="O14" s="285" t="s">
        <v>196</v>
      </c>
      <c r="P14" s="285" t="s">
        <v>197</v>
      </c>
      <c r="Q14" s="285" t="s">
        <v>198</v>
      </c>
      <c r="R14" s="285" t="s">
        <v>199</v>
      </c>
      <c r="S14" s="285" t="s">
        <v>200</v>
      </c>
      <c r="T14" s="249"/>
      <c r="U14" s="285"/>
      <c r="V14" s="285"/>
      <c r="W14" s="285"/>
      <c r="X14" s="285"/>
    </row>
    <row r="15" spans="1:24" ht="23.1" customHeight="1">
      <c r="A15" s="249"/>
      <c r="B15" s="242"/>
      <c r="C15" s="275"/>
      <c r="D15" s="276"/>
      <c r="E15" s="277"/>
      <c r="F15" s="242"/>
      <c r="G15" s="242"/>
      <c r="H15" s="285" t="s">
        <v>256</v>
      </c>
      <c r="I15" s="285" t="s">
        <v>257</v>
      </c>
      <c r="J15" s="285" t="s">
        <v>211</v>
      </c>
      <c r="K15" s="285" t="s">
        <v>204</v>
      </c>
      <c r="L15" s="285" t="s">
        <v>205</v>
      </c>
      <c r="M15" s="285" t="s">
        <v>258</v>
      </c>
      <c r="N15" s="285" t="s">
        <v>259</v>
      </c>
      <c r="O15" s="285" t="s">
        <v>260</v>
      </c>
      <c r="P15" s="285" t="s">
        <v>205</v>
      </c>
      <c r="Q15" s="285" t="s">
        <v>204</v>
      </c>
      <c r="R15" s="285" t="s">
        <v>211</v>
      </c>
      <c r="S15" s="285" t="s">
        <v>257</v>
      </c>
      <c r="T15" s="249"/>
      <c r="U15" s="285"/>
      <c r="V15" s="285"/>
      <c r="W15" s="285"/>
      <c r="X15" s="285"/>
    </row>
    <row r="16" spans="1:24" ht="23.1" customHeight="1">
      <c r="A16" s="249"/>
      <c r="B16" s="242"/>
      <c r="C16" s="253" t="s">
        <v>336</v>
      </c>
      <c r="D16" s="254" t="s">
        <v>336</v>
      </c>
      <c r="E16" s="255" t="s">
        <v>263</v>
      </c>
      <c r="F16" s="242"/>
      <c r="G16" s="242"/>
      <c r="H16" s="285" t="s">
        <v>264</v>
      </c>
      <c r="I16" s="285" t="s">
        <v>265</v>
      </c>
      <c r="J16" s="285" t="s">
        <v>266</v>
      </c>
      <c r="K16" s="285" t="s">
        <v>267</v>
      </c>
      <c r="L16" s="285" t="s">
        <v>267</v>
      </c>
      <c r="M16" s="285" t="s">
        <v>268</v>
      </c>
      <c r="N16" s="285" t="s">
        <v>269</v>
      </c>
      <c r="O16" s="285" t="s">
        <v>269</v>
      </c>
      <c r="P16" s="285" t="s">
        <v>267</v>
      </c>
      <c r="Q16" s="285" t="s">
        <v>267</v>
      </c>
      <c r="R16" s="285" t="s">
        <v>266</v>
      </c>
      <c r="S16" s="285" t="s">
        <v>265</v>
      </c>
      <c r="T16" s="249"/>
      <c r="U16" s="285"/>
      <c r="V16" s="285"/>
      <c r="W16" s="285"/>
      <c r="X16" s="285"/>
    </row>
    <row r="17" spans="1:24" ht="23.1" customHeight="1">
      <c r="A17" s="249"/>
      <c r="B17" s="242"/>
      <c r="C17" s="275" t="s">
        <v>271</v>
      </c>
      <c r="D17" s="276" t="s">
        <v>271</v>
      </c>
      <c r="E17" s="277" t="s">
        <v>273</v>
      </c>
      <c r="F17" s="242"/>
      <c r="G17" s="242"/>
      <c r="H17" s="285" t="s">
        <v>274</v>
      </c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49"/>
      <c r="U17" s="285"/>
      <c r="V17" s="285"/>
      <c r="W17" s="285"/>
      <c r="X17" s="285"/>
    </row>
    <row r="18" spans="1:24" ht="23.1" customHeight="1">
      <c r="A18" s="249"/>
      <c r="B18" s="242"/>
      <c r="C18" s="275" t="s">
        <v>275</v>
      </c>
      <c r="D18" s="276" t="s">
        <v>275</v>
      </c>
      <c r="E18" s="277" t="s">
        <v>277</v>
      </c>
      <c r="F18" s="242"/>
      <c r="G18" s="242"/>
      <c r="H18" s="285" t="s">
        <v>278</v>
      </c>
      <c r="I18" s="285" t="s">
        <v>278</v>
      </c>
      <c r="J18" s="285" t="s">
        <v>278</v>
      </c>
      <c r="K18" s="285" t="s">
        <v>278</v>
      </c>
      <c r="L18" s="285" t="s">
        <v>278</v>
      </c>
      <c r="M18" s="285" t="s">
        <v>278</v>
      </c>
      <c r="N18" s="285" t="s">
        <v>278</v>
      </c>
      <c r="O18" s="285" t="s">
        <v>278</v>
      </c>
      <c r="P18" s="285" t="s">
        <v>278</v>
      </c>
      <c r="Q18" s="285" t="s">
        <v>278</v>
      </c>
      <c r="R18" s="285" t="s">
        <v>278</v>
      </c>
      <c r="S18" s="285" t="s">
        <v>278</v>
      </c>
      <c r="T18" s="249"/>
      <c r="U18" s="285"/>
      <c r="V18" s="285"/>
      <c r="W18" s="285"/>
      <c r="X18" s="285"/>
    </row>
    <row r="19" spans="1:24" ht="23.1" customHeight="1">
      <c r="A19" s="249"/>
      <c r="B19" s="242"/>
      <c r="C19" s="275" t="s">
        <v>279</v>
      </c>
      <c r="D19" s="276" t="s">
        <v>279</v>
      </c>
      <c r="E19" s="277"/>
      <c r="F19" s="242"/>
      <c r="G19" s="242"/>
      <c r="H19" s="284"/>
      <c r="I19" s="284"/>
      <c r="J19" s="285"/>
      <c r="K19" s="284"/>
      <c r="L19" s="249"/>
      <c r="M19" s="249"/>
      <c r="N19" s="249"/>
      <c r="O19" s="249"/>
      <c r="P19" s="249"/>
      <c r="Q19" s="284"/>
      <c r="R19" s="285"/>
      <c r="S19" s="284"/>
      <c r="T19" s="249"/>
      <c r="U19" s="249"/>
      <c r="V19" s="249"/>
      <c r="W19" s="249"/>
      <c r="X19" s="249"/>
    </row>
    <row r="20" spans="1:24" ht="23.1" customHeight="1">
      <c r="A20" s="249"/>
      <c r="B20" s="242"/>
      <c r="C20" s="275" t="s">
        <v>281</v>
      </c>
      <c r="D20" s="276" t="s">
        <v>281</v>
      </c>
      <c r="E20" s="277"/>
      <c r="F20" s="242"/>
      <c r="G20" s="242"/>
      <c r="H20" s="284">
        <v>1</v>
      </c>
      <c r="I20" s="284">
        <v>2</v>
      </c>
      <c r="J20" s="285">
        <v>3</v>
      </c>
      <c r="K20" s="284">
        <v>4</v>
      </c>
      <c r="L20" s="249">
        <v>5</v>
      </c>
      <c r="M20" s="249">
        <v>6</v>
      </c>
      <c r="N20" s="249">
        <v>7</v>
      </c>
      <c r="O20" s="249">
        <v>8</v>
      </c>
      <c r="P20" s="287">
        <v>9</v>
      </c>
      <c r="Q20" s="284">
        <v>10</v>
      </c>
      <c r="R20" s="242">
        <v>11</v>
      </c>
      <c r="S20" s="242">
        <v>12</v>
      </c>
      <c r="T20" s="249"/>
      <c r="U20" s="249"/>
      <c r="V20" s="249"/>
      <c r="W20" s="249"/>
      <c r="X20" s="249"/>
    </row>
    <row r="21" spans="1:24" ht="23.1" customHeight="1">
      <c r="A21" s="249"/>
      <c r="B21" s="242"/>
      <c r="C21" s="275" t="s">
        <v>340</v>
      </c>
      <c r="D21" s="276" t="s">
        <v>340</v>
      </c>
      <c r="E21" s="255" t="s">
        <v>285</v>
      </c>
      <c r="F21" s="242"/>
      <c r="G21" s="242"/>
      <c r="H21" s="288" t="s">
        <v>336</v>
      </c>
      <c r="I21" s="284" t="s">
        <v>652</v>
      </c>
      <c r="J21" s="284" t="s">
        <v>653</v>
      </c>
      <c r="K21" s="284" t="s">
        <v>654</v>
      </c>
      <c r="L21" s="284" t="s">
        <v>654</v>
      </c>
      <c r="M21" s="284" t="s">
        <v>655</v>
      </c>
      <c r="N21" s="284" t="s">
        <v>655</v>
      </c>
      <c r="O21" s="284" t="s">
        <v>656</v>
      </c>
      <c r="P21" s="284" t="s">
        <v>654</v>
      </c>
      <c r="Q21" s="284" t="s">
        <v>654</v>
      </c>
      <c r="R21" s="284" t="s">
        <v>653</v>
      </c>
      <c r="S21" s="284" t="s">
        <v>652</v>
      </c>
      <c r="T21" s="249"/>
      <c r="U21" s="284"/>
      <c r="V21" s="284"/>
      <c r="W21" s="284"/>
      <c r="X21" s="284"/>
    </row>
    <row r="22" spans="1:24" ht="23.1" customHeight="1">
      <c r="A22" s="249"/>
      <c r="B22" s="242"/>
      <c r="C22" s="275" t="s">
        <v>342</v>
      </c>
      <c r="D22" s="276" t="s">
        <v>342</v>
      </c>
      <c r="E22" s="277" t="s">
        <v>296</v>
      </c>
      <c r="F22" s="242"/>
      <c r="G22" s="242"/>
      <c r="H22" s="282" t="s">
        <v>271</v>
      </c>
      <c r="I22" s="285" t="s">
        <v>194</v>
      </c>
      <c r="J22" s="285" t="s">
        <v>297</v>
      </c>
      <c r="K22" s="285" t="s">
        <v>298</v>
      </c>
      <c r="L22" s="285" t="s">
        <v>298</v>
      </c>
      <c r="M22" s="285" t="s">
        <v>298</v>
      </c>
      <c r="N22" s="285" t="s">
        <v>298</v>
      </c>
      <c r="O22" s="285" t="s">
        <v>298</v>
      </c>
      <c r="P22" s="285" t="s">
        <v>197</v>
      </c>
      <c r="Q22" s="285" t="s">
        <v>198</v>
      </c>
      <c r="R22" s="285" t="s">
        <v>199</v>
      </c>
      <c r="S22" s="285" t="s">
        <v>200</v>
      </c>
      <c r="T22" s="249"/>
      <c r="U22" s="285"/>
      <c r="V22" s="285"/>
      <c r="W22" s="285"/>
      <c r="X22" s="285"/>
    </row>
    <row r="23" spans="1:24" ht="23.1" customHeight="1">
      <c r="A23" s="249"/>
      <c r="B23" s="242"/>
      <c r="C23" s="275" t="s">
        <v>343</v>
      </c>
      <c r="D23" s="276" t="s">
        <v>343</v>
      </c>
      <c r="E23" s="277"/>
      <c r="F23" s="242"/>
      <c r="G23" s="242"/>
      <c r="H23" s="282" t="s">
        <v>275</v>
      </c>
      <c r="I23" s="285" t="s">
        <v>211</v>
      </c>
      <c r="J23" s="285" t="s">
        <v>301</v>
      </c>
      <c r="K23" s="285" t="s">
        <v>302</v>
      </c>
      <c r="L23" s="285" t="s">
        <v>303</v>
      </c>
      <c r="M23" s="285" t="s">
        <v>304</v>
      </c>
      <c r="N23" s="285" t="s">
        <v>305</v>
      </c>
      <c r="O23" s="285" t="s">
        <v>306</v>
      </c>
      <c r="P23" s="285" t="s">
        <v>303</v>
      </c>
      <c r="Q23" s="285" t="s">
        <v>302</v>
      </c>
      <c r="R23" s="285" t="s">
        <v>301</v>
      </c>
      <c r="S23" s="285" t="s">
        <v>211</v>
      </c>
      <c r="T23" s="249"/>
      <c r="U23" s="285"/>
      <c r="V23" s="285"/>
      <c r="W23" s="285"/>
      <c r="X23" s="285"/>
    </row>
    <row r="24" spans="1:24" ht="23.1" customHeight="1">
      <c r="A24" s="249"/>
      <c r="B24" s="242"/>
      <c r="C24" s="275" t="s">
        <v>307</v>
      </c>
      <c r="D24" s="276"/>
      <c r="E24" s="255" t="s">
        <v>308</v>
      </c>
      <c r="F24" s="242"/>
      <c r="G24" s="242"/>
      <c r="H24" s="282" t="s">
        <v>657</v>
      </c>
      <c r="I24" s="285" t="s">
        <v>309</v>
      </c>
      <c r="J24" s="285" t="s">
        <v>310</v>
      </c>
      <c r="K24" s="285" t="s">
        <v>311</v>
      </c>
      <c r="L24" s="285" t="s">
        <v>312</v>
      </c>
      <c r="M24" s="285" t="s">
        <v>313</v>
      </c>
      <c r="N24" s="285" t="s">
        <v>314</v>
      </c>
      <c r="O24" s="285" t="s">
        <v>315</v>
      </c>
      <c r="P24" s="285" t="s">
        <v>312</v>
      </c>
      <c r="Q24" s="285" t="s">
        <v>311</v>
      </c>
      <c r="R24" s="285" t="s">
        <v>310</v>
      </c>
      <c r="S24" s="285" t="s">
        <v>309</v>
      </c>
      <c r="T24" s="249"/>
      <c r="U24" s="285"/>
      <c r="V24" s="285"/>
      <c r="W24" s="285"/>
      <c r="X24" s="285"/>
    </row>
    <row r="25" spans="1:24" ht="23.1" customHeight="1">
      <c r="A25" s="249"/>
      <c r="B25" s="242"/>
      <c r="C25" s="275" t="s">
        <v>316</v>
      </c>
      <c r="D25" s="276"/>
      <c r="E25" s="277" t="s">
        <v>317</v>
      </c>
      <c r="F25" s="242"/>
      <c r="G25" s="242"/>
      <c r="H25" s="282" t="s">
        <v>658</v>
      </c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49"/>
      <c r="U25" s="285"/>
      <c r="V25" s="285"/>
      <c r="W25" s="285"/>
      <c r="X25" s="285"/>
    </row>
    <row r="26" spans="1:24" ht="23.1" customHeight="1">
      <c r="A26" s="249"/>
      <c r="B26" s="242"/>
      <c r="C26" s="275" t="s">
        <v>318</v>
      </c>
      <c r="D26" s="276"/>
      <c r="E26" s="277" t="s">
        <v>319</v>
      </c>
      <c r="F26" s="242"/>
      <c r="G26" s="242"/>
      <c r="H26" s="282" t="s">
        <v>659</v>
      </c>
      <c r="I26" s="285" t="s">
        <v>278</v>
      </c>
      <c r="J26" s="285" t="s">
        <v>278</v>
      </c>
      <c r="K26" s="285" t="s">
        <v>278</v>
      </c>
      <c r="L26" s="285" t="s">
        <v>278</v>
      </c>
      <c r="M26" s="285" t="s">
        <v>320</v>
      </c>
      <c r="N26" s="285" t="s">
        <v>320</v>
      </c>
      <c r="O26" s="285" t="s">
        <v>320</v>
      </c>
      <c r="P26" s="285" t="s">
        <v>278</v>
      </c>
      <c r="Q26" s="285" t="s">
        <v>278</v>
      </c>
      <c r="R26" s="285" t="s">
        <v>278</v>
      </c>
      <c r="S26" s="285" t="s">
        <v>278</v>
      </c>
      <c r="T26" s="249"/>
      <c r="U26" s="285"/>
      <c r="V26" s="285"/>
      <c r="W26" s="285"/>
      <c r="X26" s="285"/>
    </row>
    <row r="27" spans="1:24" ht="23.1" customHeight="1">
      <c r="A27" s="460" t="s">
        <v>15</v>
      </c>
      <c r="B27" s="242"/>
      <c r="C27" s="275"/>
      <c r="D27" s="296" t="s">
        <v>660</v>
      </c>
      <c r="E27" s="277"/>
      <c r="F27" s="242"/>
      <c r="G27" s="242"/>
      <c r="H27" s="285"/>
      <c r="I27" s="285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</row>
    <row r="28" spans="1:24" ht="23.1" customHeight="1">
      <c r="A28" s="463">
        <f>'9月の練習計画'!B1</f>
        <v>9</v>
      </c>
      <c r="B28" s="242"/>
      <c r="C28" s="294" t="str">
        <f>HLOOKUP($A$28,$H$2:$S$9,2)</f>
        <v>③２００ｍ３本　　　　　　２５分</v>
      </c>
      <c r="D28" s="292" t="s">
        <v>661</v>
      </c>
      <c r="E28" s="284"/>
      <c r="F28" s="242"/>
      <c r="G28" s="242"/>
      <c r="H28" s="284" t="s">
        <v>660</v>
      </c>
      <c r="I28" s="285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</row>
    <row r="29" spans="1:24" ht="23.1" customHeight="1">
      <c r="A29" s="421"/>
      <c r="B29" s="242"/>
      <c r="C29" s="295" t="str">
        <f>HLOOKUP($A$28,$H$2:$S$9,3)</f>
        <v>※スピードは９５％の速さ</v>
      </c>
      <c r="D29" s="292" t="s">
        <v>662</v>
      </c>
      <c r="E29" s="301" t="s">
        <v>321</v>
      </c>
      <c r="F29" s="242"/>
      <c r="G29" s="242"/>
      <c r="H29" s="285" t="s">
        <v>661</v>
      </c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</row>
    <row r="30" spans="1:24" ht="23.1" customHeight="1">
      <c r="A30" s="421"/>
      <c r="B30" s="242"/>
      <c r="C30" s="295" t="str">
        <f>HLOOKUP($A$28,$H$2:$S$9,4)</f>
        <v>※休息時間は１5分</v>
      </c>
      <c r="D30" s="296" t="s">
        <v>663</v>
      </c>
      <c r="E30" s="302" t="s">
        <v>322</v>
      </c>
      <c r="F30" s="242"/>
      <c r="G30" s="242"/>
      <c r="H30" s="285" t="s">
        <v>662</v>
      </c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</row>
    <row r="31" spans="1:24" ht="23.1" customHeight="1">
      <c r="A31" s="421"/>
      <c r="B31" s="242"/>
      <c r="C31" s="295" t="str">
        <f>HLOOKUP($A$28,$H$2:$S$9,5)</f>
        <v>※例　男子２６秒　女子３０秒</v>
      </c>
      <c r="D31" s="292" t="s">
        <v>664</v>
      </c>
      <c r="E31" s="300"/>
      <c r="F31" s="242"/>
      <c r="G31" s="242"/>
      <c r="H31" s="284" t="s">
        <v>663</v>
      </c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</row>
    <row r="32" spans="1:24" ht="23.1" customHeight="1">
      <c r="A32" s="421"/>
      <c r="B32" s="242"/>
      <c r="C32" s="295" t="str">
        <f>HLOOKUP($A$28,$H$2:$S$9,6)</f>
        <v>※レペテーションでの全力走</v>
      </c>
      <c r="D32" s="292" t="s">
        <v>661</v>
      </c>
      <c r="E32" s="277"/>
      <c r="F32" s="242"/>
      <c r="G32" s="242"/>
      <c r="H32" s="285" t="s">
        <v>664</v>
      </c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</row>
    <row r="33" spans="1:8" ht="23.1" customHeight="1">
      <c r="A33" s="421"/>
      <c r="B33" s="242"/>
      <c r="C33" s="295" t="str">
        <f>HLOOKUP($A$28,$H$2:$S$9,7)</f>
        <v>※レース感覚での筋スピード持久力</v>
      </c>
      <c r="D33" s="292" t="s">
        <v>665</v>
      </c>
      <c r="E33" s="277"/>
      <c r="F33" s="242"/>
      <c r="G33" s="242"/>
      <c r="H33" s="285" t="s">
        <v>661</v>
      </c>
    </row>
    <row r="34" spans="1:8" ht="23.1" customHeight="1">
      <c r="A34" s="421"/>
      <c r="B34" s="242"/>
      <c r="C34" s="275"/>
      <c r="D34" s="276"/>
      <c r="E34" s="277"/>
      <c r="F34" s="242"/>
      <c r="G34" s="242"/>
      <c r="H34" s="285" t="s">
        <v>665</v>
      </c>
    </row>
    <row r="35" spans="1:8" ht="23.1" customHeight="1">
      <c r="A35" s="421"/>
      <c r="B35" s="242"/>
      <c r="C35" s="253" t="s">
        <v>617</v>
      </c>
      <c r="D35" s="254" t="s">
        <v>617</v>
      </c>
      <c r="E35" s="277"/>
      <c r="F35" s="242"/>
      <c r="G35" s="242"/>
      <c r="H35" s="283"/>
    </row>
    <row r="36" spans="1:8" ht="23.1" customHeight="1" thickBot="1">
      <c r="A36" s="421"/>
      <c r="B36" s="242"/>
      <c r="C36" s="279" t="s">
        <v>326</v>
      </c>
      <c r="D36" s="280" t="s">
        <v>326</v>
      </c>
      <c r="E36" s="281"/>
      <c r="F36" s="242"/>
      <c r="G36" s="242"/>
      <c r="H36" s="283"/>
    </row>
    <row r="37" spans="1:8" ht="23.1" customHeight="1" thickTop="1" thickBot="1">
      <c r="A37" s="483"/>
      <c r="B37" s="242"/>
      <c r="C37" s="242"/>
      <c r="D37" s="242"/>
      <c r="E37" s="242"/>
      <c r="F37" s="242"/>
      <c r="G37" s="242"/>
      <c r="H37" s="283"/>
    </row>
    <row r="38" spans="1:8" ht="23.1" customHeight="1" thickTop="1" thickBot="1">
      <c r="A38" s="422"/>
      <c r="B38" s="242"/>
      <c r="C38" s="270" t="s">
        <v>327</v>
      </c>
      <c r="D38" s="271" t="s">
        <v>328</v>
      </c>
      <c r="E38" s="272" t="s">
        <v>329</v>
      </c>
      <c r="F38" s="242"/>
      <c r="G38" s="242"/>
      <c r="H38" s="283"/>
    </row>
    <row r="39" spans="1:8" ht="23.1" customHeight="1">
      <c r="A39" s="421"/>
      <c r="B39" s="242"/>
      <c r="C39" s="253" t="s">
        <v>331</v>
      </c>
      <c r="D39" s="273" t="s">
        <v>619</v>
      </c>
      <c r="E39" s="255" t="s">
        <v>444</v>
      </c>
      <c r="F39" s="278"/>
      <c r="G39" s="242"/>
      <c r="H39" s="242"/>
    </row>
    <row r="40" spans="1:8" ht="23.1" customHeight="1">
      <c r="A40" s="421"/>
      <c r="B40" s="242"/>
      <c r="C40" s="275" t="s">
        <v>619</v>
      </c>
      <c r="D40" s="276" t="s">
        <v>582</v>
      </c>
      <c r="E40" s="277" t="s">
        <v>620</v>
      </c>
      <c r="F40" s="278"/>
      <c r="G40" s="242"/>
      <c r="H40" s="242"/>
    </row>
    <row r="41" spans="1:8" ht="23.1" customHeight="1">
      <c r="A41" s="421"/>
      <c r="B41" s="242"/>
      <c r="C41" s="275" t="s">
        <v>582</v>
      </c>
      <c r="D41" s="276" t="s">
        <v>584</v>
      </c>
      <c r="E41" s="277" t="s">
        <v>333</v>
      </c>
      <c r="F41" s="278"/>
      <c r="G41" s="242"/>
      <c r="H41" s="242"/>
    </row>
    <row r="42" spans="1:8" ht="23.1" customHeight="1">
      <c r="A42" s="421"/>
      <c r="B42" s="242"/>
      <c r="C42" s="275" t="s">
        <v>584</v>
      </c>
      <c r="D42" s="276"/>
      <c r="E42" s="277" t="s">
        <v>621</v>
      </c>
      <c r="F42" s="278"/>
      <c r="G42" s="242"/>
      <c r="H42" s="242"/>
    </row>
    <row r="43" spans="1:8" ht="23.1" customHeight="1">
      <c r="A43" s="421"/>
      <c r="B43" s="242"/>
      <c r="C43" s="253"/>
      <c r="D43" s="254" t="s">
        <v>520</v>
      </c>
      <c r="E43" s="277" t="s">
        <v>282</v>
      </c>
      <c r="F43" s="278"/>
      <c r="G43" s="242"/>
      <c r="H43" s="242"/>
    </row>
    <row r="44" spans="1:8" ht="23.1" customHeight="1">
      <c r="A44" s="421"/>
      <c r="B44" s="242"/>
      <c r="C44" s="253" t="s">
        <v>520</v>
      </c>
      <c r="D44" s="276" t="s">
        <v>521</v>
      </c>
      <c r="E44" s="277" t="s">
        <v>337</v>
      </c>
      <c r="F44" s="278"/>
      <c r="G44" s="242"/>
      <c r="H44" s="242"/>
    </row>
    <row r="45" spans="1:8" ht="23.1" customHeight="1">
      <c r="A45" s="421"/>
      <c r="B45" s="242"/>
      <c r="C45" s="275" t="s">
        <v>521</v>
      </c>
      <c r="D45" s="276" t="s">
        <v>622</v>
      </c>
      <c r="E45" s="277" t="s">
        <v>338</v>
      </c>
      <c r="F45" s="278"/>
      <c r="G45" s="242"/>
      <c r="H45" s="242"/>
    </row>
    <row r="46" spans="1:8" ht="23.1" customHeight="1">
      <c r="A46" s="421"/>
      <c r="B46" s="242"/>
      <c r="C46" s="275" t="s">
        <v>622</v>
      </c>
      <c r="D46" s="276" t="s">
        <v>623</v>
      </c>
      <c r="E46" s="277" t="s">
        <v>339</v>
      </c>
      <c r="F46" s="278"/>
      <c r="G46" s="242"/>
      <c r="H46" s="242"/>
    </row>
    <row r="47" spans="1:8" ht="23.1" customHeight="1">
      <c r="A47" s="421"/>
      <c r="B47" s="242"/>
      <c r="C47" s="275" t="s">
        <v>623</v>
      </c>
      <c r="D47" s="276" t="s">
        <v>624</v>
      </c>
      <c r="E47" s="277"/>
      <c r="F47" s="278"/>
      <c r="G47" s="242"/>
      <c r="H47" s="242"/>
    </row>
    <row r="48" spans="1:8" ht="23.1" customHeight="1">
      <c r="A48" s="421"/>
      <c r="B48" s="242"/>
      <c r="C48" s="275" t="s">
        <v>624</v>
      </c>
      <c r="D48" s="276" t="s">
        <v>625</v>
      </c>
      <c r="E48" s="297" t="s">
        <v>666</v>
      </c>
      <c r="F48" s="278"/>
      <c r="G48" s="242"/>
      <c r="H48" s="242"/>
    </row>
    <row r="49" spans="1:6" ht="23.1" customHeight="1">
      <c r="A49" s="421"/>
      <c r="B49" s="242"/>
      <c r="C49" s="275" t="s">
        <v>625</v>
      </c>
      <c r="D49" s="276" t="s">
        <v>626</v>
      </c>
      <c r="E49" s="298" t="s">
        <v>661</v>
      </c>
      <c r="F49" s="278"/>
    </row>
    <row r="50" spans="1:6" ht="23.1" customHeight="1">
      <c r="A50" s="421"/>
      <c r="B50" s="242"/>
      <c r="C50" s="275" t="s">
        <v>626</v>
      </c>
      <c r="D50" s="276" t="s">
        <v>627</v>
      </c>
      <c r="E50" s="298" t="s">
        <v>662</v>
      </c>
      <c r="F50" s="278"/>
    </row>
    <row r="51" spans="1:6" ht="23.1" customHeight="1">
      <c r="A51" s="421"/>
      <c r="B51" s="242"/>
      <c r="C51" s="275" t="s">
        <v>627</v>
      </c>
      <c r="D51" s="276" t="s">
        <v>628</v>
      </c>
      <c r="E51" s="297" t="s">
        <v>667</v>
      </c>
      <c r="F51" s="278"/>
    </row>
    <row r="52" spans="1:6" ht="23.1" customHeight="1">
      <c r="A52" s="421"/>
      <c r="B52" s="242"/>
      <c r="C52" s="275"/>
      <c r="D52" s="276" t="s">
        <v>629</v>
      </c>
      <c r="E52" s="298" t="s">
        <v>664</v>
      </c>
      <c r="F52" s="278"/>
    </row>
    <row r="53" spans="1:6" ht="23.1" customHeight="1">
      <c r="A53" s="421"/>
      <c r="B53" s="242"/>
      <c r="C53" s="275"/>
      <c r="D53" s="276" t="s">
        <v>630</v>
      </c>
      <c r="E53" s="298" t="s">
        <v>661</v>
      </c>
      <c r="F53" s="278"/>
    </row>
    <row r="54" spans="1:6" ht="23.1" customHeight="1">
      <c r="A54" s="461" t="s">
        <v>471</v>
      </c>
      <c r="B54" s="242"/>
      <c r="C54" s="290" t="s">
        <v>660</v>
      </c>
      <c r="D54" s="254"/>
      <c r="E54" s="298" t="s">
        <v>665</v>
      </c>
      <c r="F54" s="278"/>
    </row>
    <row r="55" spans="1:6" ht="23.1" customHeight="1">
      <c r="A55" s="141">
        <f>A28+1</f>
        <v>10</v>
      </c>
      <c r="B55" s="242"/>
      <c r="C55" s="291" t="s">
        <v>661</v>
      </c>
      <c r="D55" s="293" t="str">
        <f>HLOOKUP($A$55,$H$2:$S$9,2)</f>
        <v>③２００ｍ４本　　　　　　２５分</v>
      </c>
      <c r="E55" s="277"/>
      <c r="F55" s="278"/>
    </row>
    <row r="56" spans="1:6" ht="23.1" customHeight="1">
      <c r="A56" s="249"/>
      <c r="B56" s="242"/>
      <c r="C56" s="291" t="s">
        <v>662</v>
      </c>
      <c r="D56" s="299" t="str">
        <f>HLOOKUP($A$55,$H$2:$S$9,3)</f>
        <v>※９０％の力でのスピード養成</v>
      </c>
      <c r="E56" s="255" t="s">
        <v>668</v>
      </c>
      <c r="F56" s="278"/>
    </row>
    <row r="57" spans="1:6" ht="23.1" customHeight="1">
      <c r="A57" s="249"/>
      <c r="B57" s="242"/>
      <c r="C57" s="290" t="s">
        <v>663</v>
      </c>
      <c r="D57" s="299" t="str">
        <f>HLOOKUP($A$55,$H$2:$S$9,4)</f>
        <v>※休息時間は７分</v>
      </c>
      <c r="E57" s="277" t="s">
        <v>633</v>
      </c>
      <c r="F57" s="278"/>
    </row>
    <row r="58" spans="1:6" ht="23.1" customHeight="1">
      <c r="A58" s="249"/>
      <c r="B58" s="242"/>
      <c r="C58" s="291" t="s">
        <v>664</v>
      </c>
      <c r="D58" s="299" t="str">
        <f>HLOOKUP($A$55,$H$2:$S$9,5)</f>
        <v>※例　男子２７秒　女子３２秒</v>
      </c>
      <c r="E58" s="277" t="s">
        <v>357</v>
      </c>
      <c r="F58" s="278"/>
    </row>
    <row r="59" spans="1:6" ht="23.1" customHeight="1">
      <c r="A59" s="249"/>
      <c r="B59" s="242"/>
      <c r="C59" s="291" t="s">
        <v>661</v>
      </c>
      <c r="D59" s="299" t="str">
        <f>HLOOKUP($A$55,$H$2:$S$9,6)</f>
        <v>※レペテーションでの全力に近いスピード</v>
      </c>
      <c r="E59" s="277" t="s">
        <v>634</v>
      </c>
      <c r="F59" s="278"/>
    </row>
    <row r="60" spans="1:6" ht="23.1" customHeight="1">
      <c r="A60" s="249"/>
      <c r="B60" s="242"/>
      <c r="C60" s="291" t="s">
        <v>665</v>
      </c>
      <c r="D60" s="299" t="str">
        <f>HLOOKUP($A$55,$H$2:$S$9,7)</f>
        <v>※レースをイメージしての全力走</v>
      </c>
      <c r="E60" s="277" t="s">
        <v>635</v>
      </c>
      <c r="F60" s="278"/>
    </row>
    <row r="61" spans="1:6" ht="23.1" customHeight="1">
      <c r="A61" s="249"/>
      <c r="B61" s="242"/>
      <c r="C61" s="275"/>
      <c r="D61" s="276"/>
      <c r="E61" s="277"/>
      <c r="F61" s="278"/>
    </row>
    <row r="62" spans="1:6" ht="23.1" customHeight="1">
      <c r="A62" s="304"/>
      <c r="B62" s="303"/>
      <c r="C62" s="305" t="s">
        <v>617</v>
      </c>
      <c r="D62" s="306" t="s">
        <v>617</v>
      </c>
      <c r="E62" s="307" t="s">
        <v>617</v>
      </c>
      <c r="F62" s="308"/>
    </row>
    <row r="63" spans="1:6" ht="23.1" customHeight="1" thickBot="1">
      <c r="A63" s="304"/>
      <c r="B63" s="303"/>
      <c r="C63" s="309" t="s">
        <v>326</v>
      </c>
      <c r="D63" s="310" t="s">
        <v>326</v>
      </c>
      <c r="E63" s="311" t="s">
        <v>326</v>
      </c>
      <c r="F63" s="308"/>
    </row>
    <row r="64" spans="1:6" ht="23.1" customHeight="1" thickTop="1">
      <c r="A64" s="303"/>
      <c r="B64" s="303"/>
      <c r="C64" s="303"/>
      <c r="D64" s="303"/>
      <c r="E64" s="303"/>
      <c r="F64" s="303"/>
    </row>
  </sheetData>
  <phoneticPr fontId="36"/>
  <hyperlinks>
    <hyperlink ref="E30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workbookViewId="0"/>
  </sheetViews>
  <sheetFormatPr defaultRowHeight="13.5"/>
  <cols>
    <col min="1" max="1" width="4.125" customWidth="1"/>
    <col min="3" max="5" width="45.625" customWidth="1"/>
  </cols>
  <sheetData>
    <row r="1" spans="1:22" ht="24.75" thickBot="1">
      <c r="A1" s="312"/>
      <c r="B1" s="313"/>
      <c r="C1" s="351" t="s">
        <v>59</v>
      </c>
      <c r="D1" s="350" t="s">
        <v>669</v>
      </c>
      <c r="E1" s="319" t="s">
        <v>476</v>
      </c>
      <c r="F1" s="312"/>
      <c r="G1" s="312"/>
      <c r="H1" s="347" t="s">
        <v>670</v>
      </c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</row>
    <row r="2" spans="1:22" ht="23.1" customHeight="1" thickTop="1">
      <c r="A2" s="312"/>
      <c r="B2" s="314" t="s">
        <v>177</v>
      </c>
      <c r="C2" s="340" t="s">
        <v>671</v>
      </c>
      <c r="D2" s="321" t="s">
        <v>178</v>
      </c>
      <c r="E2" s="320" t="s">
        <v>179</v>
      </c>
      <c r="F2" s="312"/>
      <c r="G2" s="312"/>
      <c r="H2" s="348">
        <v>1</v>
      </c>
      <c r="I2" s="348">
        <v>2</v>
      </c>
      <c r="J2" s="348">
        <v>3</v>
      </c>
      <c r="K2" s="349">
        <v>4</v>
      </c>
      <c r="L2" s="349">
        <v>5</v>
      </c>
      <c r="M2" s="349">
        <v>6</v>
      </c>
      <c r="N2" s="349">
        <v>7</v>
      </c>
      <c r="O2" s="349">
        <v>8</v>
      </c>
      <c r="P2" s="349">
        <v>9</v>
      </c>
      <c r="Q2" s="347">
        <v>10</v>
      </c>
      <c r="R2" s="312">
        <v>11</v>
      </c>
      <c r="S2" s="312">
        <v>12</v>
      </c>
      <c r="T2" s="349"/>
      <c r="U2" s="349"/>
      <c r="V2" s="312"/>
    </row>
    <row r="3" spans="1:22" ht="23.1" customHeight="1">
      <c r="A3" s="312"/>
      <c r="B3" s="335" t="s">
        <v>19</v>
      </c>
      <c r="C3" s="315" t="s">
        <v>73</v>
      </c>
      <c r="D3" s="325" t="s">
        <v>672</v>
      </c>
      <c r="E3" s="326" t="s">
        <v>642</v>
      </c>
      <c r="F3" s="312"/>
      <c r="G3" s="312"/>
      <c r="H3" s="347" t="s">
        <v>245</v>
      </c>
      <c r="I3" s="347" t="s">
        <v>246</v>
      </c>
      <c r="J3" s="347" t="s">
        <v>247</v>
      </c>
      <c r="K3" s="347" t="s">
        <v>248</v>
      </c>
      <c r="L3" s="347" t="s">
        <v>249</v>
      </c>
      <c r="M3" s="347" t="s">
        <v>250</v>
      </c>
      <c r="N3" s="347" t="s">
        <v>251</v>
      </c>
      <c r="O3" s="347" t="s">
        <v>252</v>
      </c>
      <c r="P3" s="347" t="s">
        <v>249</v>
      </c>
      <c r="Q3" s="347" t="s">
        <v>673</v>
      </c>
      <c r="R3" s="347" t="s">
        <v>674</v>
      </c>
      <c r="S3" s="347" t="s">
        <v>674</v>
      </c>
      <c r="T3" s="318"/>
      <c r="U3" s="347"/>
      <c r="V3" s="347"/>
    </row>
    <row r="4" spans="1:22" ht="23.1" customHeight="1">
      <c r="A4" s="312"/>
      <c r="B4" s="329" t="s">
        <v>38</v>
      </c>
      <c r="C4" s="339" t="s">
        <v>80</v>
      </c>
      <c r="D4" s="325" t="s">
        <v>675</v>
      </c>
      <c r="E4" s="326" t="s">
        <v>676</v>
      </c>
      <c r="F4" s="312"/>
      <c r="G4" s="312"/>
      <c r="H4" s="348" t="s">
        <v>193</v>
      </c>
      <c r="I4" s="348" t="s">
        <v>194</v>
      </c>
      <c r="J4" s="348" t="s">
        <v>195</v>
      </c>
      <c r="K4" s="348" t="s">
        <v>196</v>
      </c>
      <c r="L4" s="348" t="s">
        <v>196</v>
      </c>
      <c r="M4" s="348" t="s">
        <v>196</v>
      </c>
      <c r="N4" s="348" t="s">
        <v>196</v>
      </c>
      <c r="O4" s="348" t="s">
        <v>196</v>
      </c>
      <c r="P4" s="348" t="s">
        <v>197</v>
      </c>
      <c r="Q4" s="348" t="s">
        <v>198</v>
      </c>
      <c r="R4" s="348" t="s">
        <v>199</v>
      </c>
      <c r="S4" s="348" t="s">
        <v>200</v>
      </c>
      <c r="T4" s="318"/>
      <c r="U4" s="348"/>
      <c r="V4" s="348"/>
    </row>
    <row r="5" spans="1:22" ht="23.1" customHeight="1">
      <c r="A5" s="312"/>
      <c r="B5" s="330" t="s">
        <v>52</v>
      </c>
      <c r="C5" s="316" t="s">
        <v>53</v>
      </c>
      <c r="D5" s="325" t="s">
        <v>97</v>
      </c>
      <c r="E5" s="326" t="s">
        <v>645</v>
      </c>
      <c r="F5" s="312"/>
      <c r="G5" s="312"/>
      <c r="H5" s="348" t="s">
        <v>256</v>
      </c>
      <c r="I5" s="348" t="s">
        <v>257</v>
      </c>
      <c r="J5" s="348" t="s">
        <v>211</v>
      </c>
      <c r="K5" s="348" t="s">
        <v>204</v>
      </c>
      <c r="L5" s="348" t="s">
        <v>205</v>
      </c>
      <c r="M5" s="348" t="s">
        <v>258</v>
      </c>
      <c r="N5" s="348" t="s">
        <v>259</v>
      </c>
      <c r="O5" s="348" t="s">
        <v>260</v>
      </c>
      <c r="P5" s="348" t="s">
        <v>205</v>
      </c>
      <c r="Q5" s="348" t="s">
        <v>204</v>
      </c>
      <c r="R5" s="348" t="s">
        <v>677</v>
      </c>
      <c r="S5" s="348" t="s">
        <v>257</v>
      </c>
      <c r="T5" s="318"/>
      <c r="U5" s="348"/>
      <c r="V5" s="348"/>
    </row>
    <row r="6" spans="1:22" ht="23.1" customHeight="1">
      <c r="A6" s="312"/>
      <c r="B6" s="331" t="s">
        <v>62</v>
      </c>
      <c r="C6" s="339" t="s">
        <v>94</v>
      </c>
      <c r="D6" s="325" t="s">
        <v>678</v>
      </c>
      <c r="E6" s="326" t="s">
        <v>679</v>
      </c>
      <c r="F6" s="312"/>
      <c r="G6" s="312"/>
      <c r="H6" s="348" t="s">
        <v>264</v>
      </c>
      <c r="I6" s="348" t="s">
        <v>265</v>
      </c>
      <c r="J6" s="348" t="s">
        <v>266</v>
      </c>
      <c r="K6" s="348" t="s">
        <v>267</v>
      </c>
      <c r="L6" s="348" t="s">
        <v>267</v>
      </c>
      <c r="M6" s="348" t="s">
        <v>268</v>
      </c>
      <c r="N6" s="348" t="s">
        <v>269</v>
      </c>
      <c r="O6" s="348" t="s">
        <v>269</v>
      </c>
      <c r="P6" s="348" t="s">
        <v>267</v>
      </c>
      <c r="Q6" s="348" t="s">
        <v>267</v>
      </c>
      <c r="R6" s="348" t="s">
        <v>266</v>
      </c>
      <c r="S6" s="348" t="s">
        <v>265</v>
      </c>
      <c r="T6" s="318"/>
      <c r="U6" s="348"/>
      <c r="V6" s="348"/>
    </row>
    <row r="7" spans="1:22" ht="23.1" customHeight="1">
      <c r="A7" s="312"/>
      <c r="B7" s="332" t="s">
        <v>75</v>
      </c>
      <c r="C7" s="315" t="s">
        <v>32</v>
      </c>
      <c r="D7" s="325" t="s">
        <v>675</v>
      </c>
      <c r="E7" s="326" t="s">
        <v>680</v>
      </c>
      <c r="F7" s="312"/>
      <c r="G7" s="312"/>
      <c r="H7" s="348" t="s">
        <v>274</v>
      </c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18"/>
      <c r="U7" s="348"/>
      <c r="V7" s="348"/>
    </row>
    <row r="8" spans="1:22" ht="23.1" customHeight="1">
      <c r="A8" s="312"/>
      <c r="B8" s="334" t="s">
        <v>82</v>
      </c>
      <c r="C8" s="339" t="s">
        <v>48</v>
      </c>
      <c r="D8" s="325" t="s">
        <v>681</v>
      </c>
      <c r="E8" s="326" t="s">
        <v>682</v>
      </c>
      <c r="F8" s="312"/>
      <c r="G8" s="312"/>
      <c r="H8" s="348" t="s">
        <v>278</v>
      </c>
      <c r="I8" s="348" t="s">
        <v>278</v>
      </c>
      <c r="J8" s="348" t="s">
        <v>278</v>
      </c>
      <c r="K8" s="348" t="s">
        <v>278</v>
      </c>
      <c r="L8" s="348" t="s">
        <v>278</v>
      </c>
      <c r="M8" s="348" t="s">
        <v>278</v>
      </c>
      <c r="N8" s="348" t="s">
        <v>278</v>
      </c>
      <c r="O8" s="348" t="s">
        <v>278</v>
      </c>
      <c r="P8" s="348" t="s">
        <v>278</v>
      </c>
      <c r="Q8" s="348" t="s">
        <v>278</v>
      </c>
      <c r="R8" s="348" t="s">
        <v>278</v>
      </c>
      <c r="S8" s="348" t="s">
        <v>278</v>
      </c>
      <c r="T8" s="318"/>
      <c r="U8" s="348"/>
      <c r="V8" s="348"/>
    </row>
    <row r="9" spans="1:22" ht="23.1" customHeight="1" thickBot="1">
      <c r="A9" s="312"/>
      <c r="B9" s="333" t="s">
        <v>91</v>
      </c>
      <c r="C9" s="317" t="s">
        <v>60</v>
      </c>
      <c r="D9" s="327" t="s">
        <v>97</v>
      </c>
      <c r="E9" s="328" t="s">
        <v>97</v>
      </c>
      <c r="F9" s="312"/>
      <c r="G9" s="312"/>
      <c r="H9" s="348"/>
      <c r="I9" s="348"/>
      <c r="J9" s="348"/>
      <c r="K9" s="347"/>
      <c r="L9" s="318"/>
      <c r="M9" s="318"/>
      <c r="N9" s="318"/>
      <c r="O9" s="318"/>
      <c r="P9" s="318"/>
      <c r="Q9" s="347"/>
      <c r="R9" s="348"/>
      <c r="S9" s="348"/>
      <c r="T9" s="312"/>
      <c r="U9" s="318"/>
      <c r="V9" s="312"/>
    </row>
    <row r="10" spans="1:22" ht="23.1" customHeight="1" thickTop="1" thickBot="1">
      <c r="A10" s="312"/>
      <c r="B10" s="312"/>
      <c r="C10" s="312"/>
      <c r="D10" s="312"/>
      <c r="E10" s="312"/>
      <c r="F10" s="312"/>
      <c r="G10" s="312"/>
      <c r="H10" s="348"/>
      <c r="I10" s="348"/>
      <c r="J10" s="348"/>
      <c r="K10" s="347"/>
      <c r="L10" s="318"/>
      <c r="M10" s="318"/>
      <c r="N10" s="318"/>
      <c r="O10" s="318"/>
      <c r="P10" s="318"/>
      <c r="Q10" s="347"/>
      <c r="R10" s="348"/>
      <c r="S10" s="348"/>
      <c r="T10" s="312"/>
      <c r="U10" s="318"/>
      <c r="V10" s="312"/>
    </row>
    <row r="11" spans="1:22" ht="23.1" customHeight="1" thickTop="1" thickBot="1">
      <c r="A11" s="319"/>
      <c r="B11" s="312"/>
      <c r="C11" s="439" t="s">
        <v>238</v>
      </c>
      <c r="D11" s="440" t="s">
        <v>239</v>
      </c>
      <c r="E11" s="441" t="s">
        <v>240</v>
      </c>
      <c r="F11" s="312"/>
      <c r="G11" s="312"/>
      <c r="H11" s="348"/>
      <c r="I11" s="348"/>
      <c r="J11" s="347"/>
      <c r="K11" s="347"/>
      <c r="L11" s="318"/>
      <c r="M11" s="318"/>
      <c r="N11" s="318"/>
      <c r="O11" s="318"/>
      <c r="P11" s="318"/>
      <c r="Q11" s="347"/>
      <c r="R11" s="347"/>
      <c r="S11" s="348"/>
      <c r="T11" s="319"/>
      <c r="U11" s="318"/>
      <c r="V11" s="312"/>
    </row>
    <row r="12" spans="1:22" ht="23.1" customHeight="1">
      <c r="A12" s="318"/>
      <c r="B12" s="312"/>
      <c r="C12" s="425" t="s">
        <v>331</v>
      </c>
      <c r="D12" s="426" t="s">
        <v>331</v>
      </c>
      <c r="E12" s="427" t="s">
        <v>242</v>
      </c>
      <c r="F12" s="312"/>
      <c r="G12" s="312"/>
      <c r="H12" s="348">
        <v>1</v>
      </c>
      <c r="I12" s="348">
        <v>2</v>
      </c>
      <c r="J12" s="348">
        <v>3</v>
      </c>
      <c r="K12" s="347">
        <v>4</v>
      </c>
      <c r="L12" s="318">
        <v>5</v>
      </c>
      <c r="M12" s="318">
        <v>6</v>
      </c>
      <c r="N12" s="318">
        <v>7</v>
      </c>
      <c r="O12" s="318">
        <v>8</v>
      </c>
      <c r="P12" s="349">
        <v>9</v>
      </c>
      <c r="Q12" s="347">
        <v>10</v>
      </c>
      <c r="R12" s="312">
        <v>11</v>
      </c>
      <c r="S12" s="312">
        <v>12</v>
      </c>
      <c r="T12" s="318"/>
      <c r="U12" s="318"/>
      <c r="V12" s="312"/>
    </row>
    <row r="13" spans="1:22" ht="23.1" customHeight="1">
      <c r="A13" s="318"/>
      <c r="B13" s="312"/>
      <c r="C13" s="446" t="s">
        <v>243</v>
      </c>
      <c r="D13" s="447" t="s">
        <v>243</v>
      </c>
      <c r="E13" s="448" t="s">
        <v>244</v>
      </c>
      <c r="F13" s="312"/>
      <c r="G13" s="312"/>
      <c r="H13" s="347" t="s">
        <v>683</v>
      </c>
      <c r="I13" s="347" t="s">
        <v>684</v>
      </c>
      <c r="J13" s="347" t="s">
        <v>685</v>
      </c>
      <c r="K13" s="347" t="s">
        <v>248</v>
      </c>
      <c r="L13" s="347" t="s">
        <v>249</v>
      </c>
      <c r="M13" s="347" t="s">
        <v>250</v>
      </c>
      <c r="N13" s="347" t="s">
        <v>251</v>
      </c>
      <c r="O13" s="347" t="s">
        <v>252</v>
      </c>
      <c r="P13" s="347" t="s">
        <v>249</v>
      </c>
      <c r="Q13" s="347" t="s">
        <v>673</v>
      </c>
      <c r="R13" s="347" t="s">
        <v>686</v>
      </c>
      <c r="S13" s="347" t="s">
        <v>687</v>
      </c>
      <c r="T13" s="318"/>
      <c r="U13" s="347"/>
      <c r="V13" s="312"/>
    </row>
    <row r="14" spans="1:22" ht="23.1" customHeight="1">
      <c r="A14" s="318"/>
      <c r="B14" s="312"/>
      <c r="C14" s="446" t="s">
        <v>255</v>
      </c>
      <c r="D14" s="447" t="s">
        <v>255</v>
      </c>
      <c r="E14" s="448"/>
      <c r="F14" s="312"/>
      <c r="G14" s="312"/>
      <c r="H14" s="348" t="s">
        <v>688</v>
      </c>
      <c r="I14" s="348" t="s">
        <v>194</v>
      </c>
      <c r="J14" s="348" t="s">
        <v>297</v>
      </c>
      <c r="K14" s="348" t="s">
        <v>196</v>
      </c>
      <c r="L14" s="348" t="s">
        <v>196</v>
      </c>
      <c r="M14" s="348" t="s">
        <v>196</v>
      </c>
      <c r="N14" s="348" t="s">
        <v>196</v>
      </c>
      <c r="O14" s="348" t="s">
        <v>196</v>
      </c>
      <c r="P14" s="348" t="s">
        <v>197</v>
      </c>
      <c r="Q14" s="348" t="s">
        <v>198</v>
      </c>
      <c r="R14" s="348" t="s">
        <v>199</v>
      </c>
      <c r="S14" s="348" t="s">
        <v>200</v>
      </c>
      <c r="T14" s="318"/>
      <c r="U14" s="348"/>
      <c r="V14" s="312"/>
    </row>
    <row r="15" spans="1:22" ht="23.1" customHeight="1">
      <c r="A15" s="318"/>
      <c r="B15" s="312"/>
      <c r="C15" s="446"/>
      <c r="D15" s="447"/>
      <c r="E15" s="448"/>
      <c r="F15" s="312"/>
      <c r="G15" s="312"/>
      <c r="H15" s="348" t="s">
        <v>689</v>
      </c>
      <c r="I15" s="348" t="s">
        <v>690</v>
      </c>
      <c r="J15" s="348" t="s">
        <v>691</v>
      </c>
      <c r="K15" s="348" t="s">
        <v>204</v>
      </c>
      <c r="L15" s="348" t="s">
        <v>205</v>
      </c>
      <c r="M15" s="348" t="s">
        <v>258</v>
      </c>
      <c r="N15" s="348" t="s">
        <v>259</v>
      </c>
      <c r="O15" s="348" t="s">
        <v>260</v>
      </c>
      <c r="P15" s="348" t="s">
        <v>205</v>
      </c>
      <c r="Q15" s="348" t="s">
        <v>204</v>
      </c>
      <c r="R15" s="348" t="s">
        <v>211</v>
      </c>
      <c r="S15" s="348" t="s">
        <v>257</v>
      </c>
      <c r="T15" s="318"/>
      <c r="U15" s="348"/>
      <c r="V15" s="312"/>
    </row>
    <row r="16" spans="1:22" ht="23.1" customHeight="1">
      <c r="A16" s="318"/>
      <c r="B16" s="312"/>
      <c r="C16" s="425" t="s">
        <v>336</v>
      </c>
      <c r="D16" s="426" t="s">
        <v>336</v>
      </c>
      <c r="E16" s="427" t="s">
        <v>263</v>
      </c>
      <c r="F16" s="312"/>
      <c r="G16" s="312"/>
      <c r="H16" s="348" t="s">
        <v>692</v>
      </c>
      <c r="I16" s="348" t="s">
        <v>309</v>
      </c>
      <c r="J16" s="348" t="s">
        <v>310</v>
      </c>
      <c r="K16" s="348" t="s">
        <v>267</v>
      </c>
      <c r="L16" s="348" t="s">
        <v>267</v>
      </c>
      <c r="M16" s="348" t="s">
        <v>268</v>
      </c>
      <c r="N16" s="348" t="s">
        <v>269</v>
      </c>
      <c r="O16" s="348" t="s">
        <v>269</v>
      </c>
      <c r="P16" s="348" t="s">
        <v>267</v>
      </c>
      <c r="Q16" s="348" t="s">
        <v>267</v>
      </c>
      <c r="R16" s="348" t="s">
        <v>266</v>
      </c>
      <c r="S16" s="348" t="s">
        <v>265</v>
      </c>
      <c r="T16" s="318"/>
      <c r="U16" s="348"/>
      <c r="V16" s="312"/>
    </row>
    <row r="17" spans="1:21" ht="23.1" customHeight="1">
      <c r="A17" s="318"/>
      <c r="B17" s="312"/>
      <c r="C17" s="446" t="s">
        <v>271</v>
      </c>
      <c r="D17" s="447" t="s">
        <v>271</v>
      </c>
      <c r="E17" s="448" t="s">
        <v>273</v>
      </c>
      <c r="F17" s="312"/>
      <c r="G17" s="312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18"/>
      <c r="U17" s="348"/>
    </row>
    <row r="18" spans="1:21" ht="23.1" customHeight="1">
      <c r="A18" s="318"/>
      <c r="B18" s="312"/>
      <c r="C18" s="446" t="s">
        <v>275</v>
      </c>
      <c r="D18" s="447" t="s">
        <v>275</v>
      </c>
      <c r="E18" s="448" t="s">
        <v>277</v>
      </c>
      <c r="F18" s="312"/>
      <c r="G18" s="312"/>
      <c r="H18" s="348" t="s">
        <v>278</v>
      </c>
      <c r="I18" s="348" t="s">
        <v>278</v>
      </c>
      <c r="J18" s="348" t="s">
        <v>278</v>
      </c>
      <c r="K18" s="348" t="s">
        <v>278</v>
      </c>
      <c r="L18" s="348" t="s">
        <v>278</v>
      </c>
      <c r="M18" s="348" t="s">
        <v>278</v>
      </c>
      <c r="N18" s="348" t="s">
        <v>278</v>
      </c>
      <c r="O18" s="348" t="s">
        <v>278</v>
      </c>
      <c r="P18" s="348" t="s">
        <v>278</v>
      </c>
      <c r="Q18" s="348" t="s">
        <v>278</v>
      </c>
      <c r="R18" s="348" t="s">
        <v>278</v>
      </c>
      <c r="S18" s="348" t="s">
        <v>278</v>
      </c>
      <c r="T18" s="318"/>
      <c r="U18" s="348"/>
    </row>
    <row r="19" spans="1:21" ht="23.1" customHeight="1">
      <c r="A19" s="318"/>
      <c r="B19" s="312"/>
      <c r="C19" s="446" t="s">
        <v>279</v>
      </c>
      <c r="D19" s="447" t="s">
        <v>279</v>
      </c>
      <c r="E19" s="448"/>
      <c r="F19" s="312"/>
      <c r="G19" s="312"/>
      <c r="H19" s="347"/>
      <c r="I19" s="347"/>
      <c r="J19" s="348"/>
      <c r="K19" s="347"/>
      <c r="L19" s="318"/>
      <c r="M19" s="318"/>
      <c r="N19" s="318"/>
      <c r="O19" s="318"/>
      <c r="P19" s="318"/>
      <c r="Q19" s="347"/>
      <c r="R19" s="348"/>
      <c r="S19" s="347"/>
      <c r="T19" s="318"/>
      <c r="U19" s="318"/>
    </row>
    <row r="20" spans="1:21" ht="23.1" customHeight="1">
      <c r="A20" s="318"/>
      <c r="B20" s="312"/>
      <c r="C20" s="446" t="s">
        <v>281</v>
      </c>
      <c r="D20" s="447" t="s">
        <v>281</v>
      </c>
      <c r="E20" s="448"/>
      <c r="F20" s="312"/>
      <c r="G20" s="312"/>
      <c r="H20" s="347"/>
      <c r="I20" s="347"/>
      <c r="J20" s="348"/>
      <c r="K20" s="347"/>
      <c r="L20" s="318"/>
      <c r="M20" s="318"/>
      <c r="N20" s="318"/>
      <c r="O20" s="318"/>
      <c r="P20" s="349"/>
      <c r="Q20" s="347"/>
      <c r="R20" s="312"/>
      <c r="S20" s="312"/>
      <c r="T20" s="318"/>
      <c r="U20" s="318"/>
    </row>
    <row r="21" spans="1:21" ht="23.1" customHeight="1">
      <c r="A21" s="318"/>
      <c r="B21" s="312"/>
      <c r="C21" s="446" t="s">
        <v>340</v>
      </c>
      <c r="D21" s="447" t="s">
        <v>340</v>
      </c>
      <c r="E21" s="427" t="s">
        <v>285</v>
      </c>
      <c r="F21" s="312"/>
      <c r="G21" s="312"/>
      <c r="H21" s="347"/>
      <c r="I21" s="347"/>
      <c r="J21" s="347"/>
      <c r="K21" s="347"/>
      <c r="L21" s="347"/>
      <c r="M21" s="347"/>
      <c r="N21" s="347"/>
      <c r="O21" s="347"/>
      <c r="P21" s="347"/>
      <c r="Q21" s="347"/>
      <c r="R21" s="347"/>
      <c r="S21" s="347"/>
      <c r="T21" s="318"/>
      <c r="U21" s="347"/>
    </row>
    <row r="22" spans="1:21" ht="23.1" customHeight="1">
      <c r="A22" s="318"/>
      <c r="B22" s="312"/>
      <c r="C22" s="446" t="s">
        <v>342</v>
      </c>
      <c r="D22" s="447" t="s">
        <v>342</v>
      </c>
      <c r="E22" s="448" t="s">
        <v>296</v>
      </c>
      <c r="F22" s="312"/>
      <c r="G22" s="312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18"/>
      <c r="U22" s="348"/>
    </row>
    <row r="23" spans="1:21" ht="23.1" customHeight="1">
      <c r="A23" s="318"/>
      <c r="B23" s="312"/>
      <c r="C23" s="446" t="s">
        <v>343</v>
      </c>
      <c r="D23" s="447" t="s">
        <v>343</v>
      </c>
      <c r="E23" s="448"/>
      <c r="F23" s="312"/>
      <c r="G23" s="312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48"/>
      <c r="T23" s="318"/>
      <c r="U23" s="348"/>
    </row>
    <row r="24" spans="1:21" ht="23.1" customHeight="1">
      <c r="A24" s="318"/>
      <c r="B24" s="312"/>
      <c r="C24" s="446" t="s">
        <v>307</v>
      </c>
      <c r="D24" s="447"/>
      <c r="E24" s="427" t="s">
        <v>308</v>
      </c>
      <c r="F24" s="312"/>
      <c r="G24" s="312"/>
      <c r="H24" s="348"/>
      <c r="I24" s="348"/>
      <c r="J24" s="348"/>
      <c r="K24" s="348"/>
      <c r="L24" s="348"/>
      <c r="M24" s="348"/>
      <c r="N24" s="348"/>
      <c r="O24" s="348"/>
      <c r="P24" s="348"/>
      <c r="Q24" s="348"/>
      <c r="R24" s="348"/>
      <c r="S24" s="348"/>
      <c r="T24" s="318"/>
      <c r="U24" s="348"/>
    </row>
    <row r="25" spans="1:21" ht="23.1" customHeight="1">
      <c r="A25" s="318"/>
      <c r="B25" s="312"/>
      <c r="C25" s="446" t="s">
        <v>316</v>
      </c>
      <c r="D25" s="470" t="s">
        <v>693</v>
      </c>
      <c r="E25" s="448" t="s">
        <v>317</v>
      </c>
      <c r="F25" s="312"/>
      <c r="G25" s="312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8"/>
      <c r="T25" s="318"/>
      <c r="U25" s="348"/>
    </row>
    <row r="26" spans="1:21" ht="23.1" customHeight="1">
      <c r="A26" s="318"/>
      <c r="B26" s="312"/>
      <c r="C26" s="446" t="s">
        <v>318</v>
      </c>
      <c r="D26" s="673" t="s">
        <v>694</v>
      </c>
      <c r="E26" s="448" t="s">
        <v>319</v>
      </c>
      <c r="F26" s="312"/>
      <c r="G26" s="312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18"/>
      <c r="U26" s="348"/>
    </row>
    <row r="27" spans="1:21" ht="23.1" customHeight="1">
      <c r="A27" s="460" t="s">
        <v>15</v>
      </c>
      <c r="B27" s="312"/>
      <c r="C27" s="446"/>
      <c r="D27" s="673" t="s">
        <v>695</v>
      </c>
      <c r="E27" s="448"/>
      <c r="F27" s="312"/>
      <c r="G27" s="312"/>
      <c r="H27" s="348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2"/>
      <c r="U27" s="312"/>
    </row>
    <row r="28" spans="1:21" ht="23.1" customHeight="1">
      <c r="A28" s="463">
        <f>'9月の練習計画'!B1</f>
        <v>9</v>
      </c>
      <c r="B28" s="312"/>
      <c r="C28" s="468" t="str">
        <f>HLOOKUP($A$28,$H$12:$Z$18,2)</f>
        <v>③１００ｍ５本　　　　　　２５分　　　　　</v>
      </c>
      <c r="D28" s="673" t="s">
        <v>696</v>
      </c>
      <c r="E28" s="448"/>
      <c r="F28" s="312"/>
      <c r="G28" s="312"/>
      <c r="H28" s="347" t="s">
        <v>693</v>
      </c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2"/>
      <c r="U28" s="312"/>
    </row>
    <row r="29" spans="1:21" ht="23.1" customHeight="1">
      <c r="A29" s="421"/>
      <c r="B29" s="312"/>
      <c r="C29" s="469" t="str">
        <f>HLOOKUP($A$28,$H$12:$Z$18,3)</f>
        <v>※スピードは９５％の速さ</v>
      </c>
      <c r="D29" s="465" t="s">
        <v>697</v>
      </c>
      <c r="E29" s="387"/>
      <c r="F29" s="312"/>
      <c r="G29" s="312"/>
      <c r="H29" s="347" t="s">
        <v>694</v>
      </c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2"/>
      <c r="U29" s="312"/>
    </row>
    <row r="30" spans="1:21" ht="23.1" customHeight="1">
      <c r="A30" s="421"/>
      <c r="B30" s="312"/>
      <c r="C30" s="469" t="str">
        <f>HLOOKUP($A$28,$H$12:$Z$18,4)</f>
        <v>※休息時間は５分</v>
      </c>
      <c r="D30" s="465" t="s">
        <v>698</v>
      </c>
      <c r="E30" s="584" t="s">
        <v>321</v>
      </c>
      <c r="F30" s="312"/>
      <c r="G30" s="312"/>
      <c r="H30" s="347" t="s">
        <v>695</v>
      </c>
      <c r="I30" s="312"/>
      <c r="J30" s="312"/>
      <c r="K30" s="312"/>
      <c r="L30" s="312"/>
      <c r="M30" s="312"/>
      <c r="N30" s="312"/>
      <c r="O30" s="312"/>
      <c r="P30" s="312"/>
      <c r="Q30" s="312"/>
      <c r="R30" s="312"/>
      <c r="S30" s="312"/>
      <c r="T30" s="312"/>
      <c r="U30" s="312"/>
    </row>
    <row r="31" spans="1:21" ht="23.1" customHeight="1">
      <c r="A31" s="421"/>
      <c r="B31" s="312"/>
      <c r="C31" s="469" t="str">
        <f>HLOOKUP($A$28,$H$12:$Z$18,5)</f>
        <v>※例　男子1３秒０　女子1４秒５</v>
      </c>
      <c r="D31" s="465" t="s">
        <v>699</v>
      </c>
      <c r="E31" s="415" t="s">
        <v>322</v>
      </c>
      <c r="F31" s="312"/>
      <c r="G31" s="312"/>
      <c r="H31" s="347" t="s">
        <v>696</v>
      </c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</row>
    <row r="32" spans="1:21" ht="23.1" customHeight="1">
      <c r="A32" s="421"/>
      <c r="B32" s="312"/>
      <c r="C32" s="469"/>
      <c r="D32" s="447"/>
      <c r="E32" s="585"/>
      <c r="F32" s="312"/>
      <c r="G32" s="312"/>
      <c r="H32" s="348" t="s">
        <v>697</v>
      </c>
      <c r="I32" s="312"/>
      <c r="J32" s="312"/>
      <c r="K32" s="312"/>
      <c r="L32" s="312"/>
      <c r="M32" s="312"/>
      <c r="N32" s="312"/>
      <c r="O32" s="312"/>
      <c r="P32" s="312"/>
      <c r="Q32" s="312"/>
      <c r="R32" s="312"/>
      <c r="S32" s="312"/>
      <c r="T32" s="312"/>
      <c r="U32" s="312"/>
    </row>
    <row r="33" spans="1:8" ht="23.1" customHeight="1">
      <c r="A33" s="421"/>
      <c r="B33" s="312"/>
      <c r="C33" s="469" t="str">
        <f>HLOOKUP($A$28,$H$12:$Z$18,7)</f>
        <v>※集中したスピードで走りきる力養成</v>
      </c>
      <c r="D33" s="447"/>
      <c r="E33" s="448"/>
      <c r="F33" s="312"/>
      <c r="G33" s="312"/>
      <c r="H33" s="348" t="s">
        <v>698</v>
      </c>
    </row>
    <row r="34" spans="1:8" ht="23.1" customHeight="1">
      <c r="A34" s="421"/>
      <c r="B34" s="312"/>
      <c r="C34" s="446"/>
      <c r="D34" s="447"/>
      <c r="E34" s="448"/>
      <c r="F34" s="312"/>
      <c r="G34" s="312"/>
      <c r="H34" s="348" t="s">
        <v>699</v>
      </c>
    </row>
    <row r="35" spans="1:8" ht="23.1" customHeight="1">
      <c r="A35" s="421"/>
      <c r="B35" s="312"/>
      <c r="C35" s="425" t="s">
        <v>438</v>
      </c>
      <c r="D35" s="426" t="s">
        <v>439</v>
      </c>
      <c r="E35" s="448"/>
      <c r="F35" s="312"/>
      <c r="G35" s="312"/>
      <c r="H35" s="312"/>
    </row>
    <row r="36" spans="1:8" ht="23.1" customHeight="1" thickBot="1">
      <c r="A36" s="421"/>
      <c r="B36" s="312"/>
      <c r="C36" s="450" t="s">
        <v>440</v>
      </c>
      <c r="D36" s="451" t="s">
        <v>326</v>
      </c>
      <c r="E36" s="452"/>
      <c r="F36" s="312"/>
      <c r="G36" s="312"/>
      <c r="H36" s="312"/>
    </row>
    <row r="37" spans="1:8" ht="23.1" customHeight="1" thickTop="1" thickBot="1">
      <c r="A37" s="483"/>
      <c r="B37" s="312"/>
      <c r="C37" s="312"/>
      <c r="D37" s="312"/>
      <c r="E37" s="312"/>
      <c r="F37" s="312"/>
      <c r="G37" s="312"/>
      <c r="H37" s="312"/>
    </row>
    <row r="38" spans="1:8" ht="23.1" customHeight="1" thickTop="1" thickBot="1">
      <c r="A38" s="422"/>
      <c r="B38" s="312"/>
      <c r="C38" s="336" t="s">
        <v>327</v>
      </c>
      <c r="D38" s="337" t="s">
        <v>328</v>
      </c>
      <c r="E38" s="338" t="s">
        <v>329</v>
      </c>
      <c r="F38" s="312"/>
      <c r="G38" s="312"/>
      <c r="H38" s="312"/>
    </row>
    <row r="39" spans="1:8" ht="23.1" customHeight="1">
      <c r="A39" s="421"/>
      <c r="B39" s="312"/>
      <c r="C39" s="322" t="s">
        <v>241</v>
      </c>
      <c r="D39" s="322" t="s">
        <v>241</v>
      </c>
      <c r="E39" s="324" t="s">
        <v>444</v>
      </c>
      <c r="F39" s="312"/>
      <c r="G39" s="312"/>
      <c r="H39" s="312"/>
    </row>
    <row r="40" spans="1:8" ht="23.1" customHeight="1">
      <c r="A40" s="421"/>
      <c r="B40" s="312"/>
      <c r="C40" s="341" t="s">
        <v>243</v>
      </c>
      <c r="D40" s="342" t="s">
        <v>243</v>
      </c>
      <c r="E40" s="343" t="s">
        <v>620</v>
      </c>
      <c r="F40" s="312"/>
      <c r="G40" s="312"/>
      <c r="H40" s="312"/>
    </row>
    <row r="41" spans="1:8" ht="23.1" customHeight="1">
      <c r="A41" s="421"/>
      <c r="B41" s="312"/>
      <c r="C41" s="341" t="s">
        <v>255</v>
      </c>
      <c r="D41" s="342" t="s">
        <v>255</v>
      </c>
      <c r="E41" s="343" t="s">
        <v>333</v>
      </c>
      <c r="F41" s="312"/>
      <c r="G41" s="312"/>
      <c r="H41" s="312"/>
    </row>
    <row r="42" spans="1:8" ht="23.1" customHeight="1">
      <c r="A42" s="421"/>
      <c r="B42" s="312"/>
      <c r="C42" s="341"/>
      <c r="D42" s="342"/>
      <c r="E42" s="343" t="s">
        <v>621</v>
      </c>
      <c r="F42" s="312"/>
      <c r="G42" s="312"/>
      <c r="H42" s="312"/>
    </row>
    <row r="43" spans="1:8" ht="23.1" customHeight="1">
      <c r="A43" s="421"/>
      <c r="B43" s="312"/>
      <c r="C43" s="322" t="s">
        <v>520</v>
      </c>
      <c r="D43" s="323" t="s">
        <v>520</v>
      </c>
      <c r="E43" s="343" t="s">
        <v>282</v>
      </c>
      <c r="F43" s="312"/>
      <c r="G43" s="312"/>
      <c r="H43" s="312"/>
    </row>
    <row r="44" spans="1:8" ht="23.1" customHeight="1">
      <c r="A44" s="421"/>
      <c r="B44" s="312"/>
      <c r="C44" s="341" t="s">
        <v>521</v>
      </c>
      <c r="D44" s="342" t="s">
        <v>521</v>
      </c>
      <c r="E44" s="343" t="s">
        <v>337</v>
      </c>
      <c r="F44" s="312"/>
      <c r="G44" s="312"/>
      <c r="H44" s="312"/>
    </row>
    <row r="45" spans="1:8" ht="23.1" customHeight="1">
      <c r="A45" s="421"/>
      <c r="B45" s="312"/>
      <c r="C45" s="341" t="s">
        <v>622</v>
      </c>
      <c r="D45" s="342" t="s">
        <v>622</v>
      </c>
      <c r="E45" s="343" t="s">
        <v>338</v>
      </c>
      <c r="F45" s="312"/>
      <c r="G45" s="312"/>
      <c r="H45" s="312"/>
    </row>
    <row r="46" spans="1:8" ht="23.1" customHeight="1">
      <c r="A46" s="421"/>
      <c r="B46" s="312"/>
      <c r="C46" s="341" t="s">
        <v>623</v>
      </c>
      <c r="D46" s="342" t="s">
        <v>623</v>
      </c>
      <c r="E46" s="343" t="s">
        <v>339</v>
      </c>
      <c r="F46" s="312"/>
      <c r="G46" s="312"/>
      <c r="H46" s="312"/>
    </row>
    <row r="47" spans="1:8" ht="23.1" customHeight="1">
      <c r="A47" s="421"/>
      <c r="B47" s="312"/>
      <c r="C47" s="341" t="s">
        <v>624</v>
      </c>
      <c r="D47" s="342" t="s">
        <v>624</v>
      </c>
      <c r="E47" s="324" t="s">
        <v>700</v>
      </c>
      <c r="F47" s="312"/>
      <c r="G47" s="312"/>
      <c r="H47" s="312"/>
    </row>
    <row r="48" spans="1:8" ht="23.1" customHeight="1">
      <c r="A48" s="421"/>
      <c r="B48" s="312"/>
      <c r="C48" s="341" t="s">
        <v>625</v>
      </c>
      <c r="D48" s="342" t="s">
        <v>625</v>
      </c>
      <c r="E48" s="355" t="s">
        <v>701</v>
      </c>
      <c r="F48" s="312"/>
      <c r="G48" s="312"/>
      <c r="H48" s="312"/>
    </row>
    <row r="49" spans="1:5" ht="23.1" customHeight="1">
      <c r="A49" s="421"/>
      <c r="B49" s="312"/>
      <c r="C49" s="341" t="s">
        <v>626</v>
      </c>
      <c r="D49" s="342" t="s">
        <v>626</v>
      </c>
      <c r="E49" s="355" t="s">
        <v>702</v>
      </c>
    </row>
    <row r="50" spans="1:5" ht="23.1" customHeight="1">
      <c r="A50" s="421"/>
      <c r="B50" s="312"/>
      <c r="C50" s="341" t="s">
        <v>627</v>
      </c>
      <c r="D50" s="342" t="s">
        <v>627</v>
      </c>
      <c r="E50" s="355" t="s">
        <v>703</v>
      </c>
    </row>
    <row r="51" spans="1:5" ht="23.1" customHeight="1">
      <c r="A51" s="421"/>
      <c r="B51" s="312"/>
      <c r="C51" s="341"/>
      <c r="D51" s="342" t="s">
        <v>628</v>
      </c>
      <c r="E51" s="343"/>
    </row>
    <row r="52" spans="1:5" ht="23.1" customHeight="1">
      <c r="A52" s="421"/>
      <c r="B52" s="312"/>
      <c r="C52" s="341"/>
      <c r="D52" s="342" t="s">
        <v>629</v>
      </c>
      <c r="E52" s="343"/>
    </row>
    <row r="53" spans="1:5" ht="23.1" customHeight="1">
      <c r="A53" s="421"/>
      <c r="B53" s="312"/>
      <c r="C53" s="322" t="s">
        <v>700</v>
      </c>
      <c r="D53" s="342" t="s">
        <v>630</v>
      </c>
      <c r="E53" s="343"/>
    </row>
    <row r="54" spans="1:5" ht="23.1" customHeight="1">
      <c r="A54" s="461" t="s">
        <v>471</v>
      </c>
      <c r="B54" s="312"/>
      <c r="C54" s="353" t="s">
        <v>704</v>
      </c>
      <c r="D54" s="318"/>
      <c r="E54" s="343"/>
    </row>
    <row r="55" spans="1:5" ht="23.1" customHeight="1">
      <c r="A55" s="141">
        <f>A28+1</f>
        <v>10</v>
      </c>
      <c r="B55" s="312"/>
      <c r="C55" s="352" t="s">
        <v>695</v>
      </c>
      <c r="D55" s="357" t="s">
        <v>705</v>
      </c>
      <c r="E55" s="343"/>
    </row>
    <row r="56" spans="1:5" ht="23.1" customHeight="1">
      <c r="A56" s="318"/>
      <c r="B56" s="312"/>
      <c r="C56" s="353" t="s">
        <v>696</v>
      </c>
      <c r="D56" s="356" t="str">
        <f>HLOOKUP($A$55,$H$12:$Z$18,2)</f>
        <v>③１００ｍ5本　　　　　　２５分　　　　　</v>
      </c>
      <c r="E56" s="324" t="s">
        <v>706</v>
      </c>
    </row>
    <row r="57" spans="1:5" ht="23.1" customHeight="1">
      <c r="A57" s="318"/>
      <c r="B57" s="312"/>
      <c r="C57" s="341"/>
      <c r="D57" s="356" t="str">
        <f>HLOOKUP($A$55,$H$12:$Z$18,3)</f>
        <v>※９０％の力でのスピード養成</v>
      </c>
      <c r="E57" s="343" t="s">
        <v>633</v>
      </c>
    </row>
    <row r="58" spans="1:5" ht="23.1" customHeight="1">
      <c r="A58" s="318"/>
      <c r="B58" s="312"/>
      <c r="C58" s="341"/>
      <c r="D58" s="354" t="str">
        <f>HLOOKUP($A$55,$H$12:$Z$18,4)</f>
        <v>※休息時間は３分</v>
      </c>
      <c r="E58" s="343" t="s">
        <v>357</v>
      </c>
    </row>
    <row r="59" spans="1:5" ht="23.1" customHeight="1">
      <c r="A59" s="318"/>
      <c r="B59" s="312"/>
      <c r="C59" s="341"/>
      <c r="D59" s="354" t="str">
        <f>HLOOKUP($A$55,$H$12:$Z$18,5)</f>
        <v>※例　男子1３秒０　女子1４秒５</v>
      </c>
      <c r="E59" s="343" t="s">
        <v>634</v>
      </c>
    </row>
    <row r="60" spans="1:5" ht="23.1" customHeight="1">
      <c r="A60" s="318"/>
      <c r="B60" s="312"/>
      <c r="C60" s="341"/>
      <c r="D60" s="354" t="str">
        <f>HLOOKUP($A$55,$H$12:$Z$18,7)</f>
        <v>※集中したスピードで走りきる力養成</v>
      </c>
      <c r="E60" s="343" t="s">
        <v>635</v>
      </c>
    </row>
    <row r="61" spans="1:5" ht="23.1" customHeight="1">
      <c r="A61" s="318"/>
      <c r="B61" s="312"/>
      <c r="C61" s="341"/>
      <c r="D61" s="342"/>
      <c r="E61" s="343"/>
    </row>
    <row r="62" spans="1:5" ht="23.1" customHeight="1">
      <c r="A62" s="318"/>
      <c r="B62" s="312"/>
      <c r="C62" s="322" t="s">
        <v>438</v>
      </c>
      <c r="D62" s="323" t="s">
        <v>439</v>
      </c>
      <c r="E62" s="324" t="s">
        <v>617</v>
      </c>
    </row>
    <row r="63" spans="1:5" ht="23.1" customHeight="1" thickBot="1">
      <c r="A63" s="318"/>
      <c r="B63" s="312"/>
      <c r="C63" s="344" t="s">
        <v>440</v>
      </c>
      <c r="D63" s="345" t="s">
        <v>326</v>
      </c>
      <c r="E63" s="346" t="s">
        <v>326</v>
      </c>
    </row>
    <row r="64" spans="1:5" ht="23.1" customHeight="1" thickTop="1">
      <c r="A64" s="312"/>
      <c r="B64" s="312"/>
      <c r="C64" s="312"/>
      <c r="D64" s="312"/>
      <c r="E64" s="312"/>
    </row>
  </sheetData>
  <phoneticPr fontId="36"/>
  <hyperlinks>
    <hyperlink ref="E31" r:id="rId1" display="http://homepage1.nifty.com/ranranran/wkoukoutore7.htm"/>
  </hyperlinks>
  <pageMargins left="0.7" right="0.7" top="0.75" bottom="0.75" header="0.3" footer="0.3"/>
  <pageSetup paperSize="9" scale="55"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14</vt:i4>
      </vt:variant>
    </vt:vector>
  </HeadingPairs>
  <TitlesOfParts>
    <vt:vector size="27" baseType="lpstr">
      <vt:lpstr>9月の練習計画</vt:lpstr>
      <vt:lpstr>カレンダー</vt:lpstr>
      <vt:lpstr>短距離</vt:lpstr>
      <vt:lpstr>400m</vt:lpstr>
      <vt:lpstr>800m</vt:lpstr>
      <vt:lpstr>長距離</vt:lpstr>
      <vt:lpstr>ハードル</vt:lpstr>
      <vt:lpstr>跳躍</vt:lpstr>
      <vt:lpstr>砲丸投げ</vt:lpstr>
      <vt:lpstr>四種競技</vt:lpstr>
      <vt:lpstr>5000m</vt:lpstr>
      <vt:lpstr>目標タイム</vt:lpstr>
      <vt:lpstr>Sheet4</vt:lpstr>
      <vt:lpstr>'400m'!Print_Area</vt:lpstr>
      <vt:lpstr>'5000m'!Print_Area</vt:lpstr>
      <vt:lpstr>'800m'!Print_Area</vt:lpstr>
      <vt:lpstr>'9月の練習計画'!Print_Area</vt:lpstr>
      <vt:lpstr>ハードル!Print_Area</vt:lpstr>
      <vt:lpstr>四種競技!Print_Area</vt:lpstr>
      <vt:lpstr>短距離!Print_Area</vt:lpstr>
      <vt:lpstr>跳躍!Print_Area</vt:lpstr>
      <vt:lpstr>長距離!Print_Area</vt:lpstr>
      <vt:lpstr>砲丸投げ!Print_Area</vt:lpstr>
      <vt:lpstr>開始曜日</vt:lpstr>
      <vt:lpstr>月</vt:lpstr>
      <vt:lpstr>最終日</vt:lpstr>
      <vt:lpstr>年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nojisan</dc:creator>
  <cp:lastModifiedBy>nojisan</cp:lastModifiedBy>
  <cp:lastPrinted>2013-10-01T10:27:12Z</cp:lastPrinted>
  <dcterms:created xsi:type="dcterms:W3CDTF">2013-09-30T09:31:45Z</dcterms:created>
  <dcterms:modified xsi:type="dcterms:W3CDTF">2018-07-23T09:34:10Z</dcterms:modified>
</cp:coreProperties>
</file>